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2755" windowHeight="9450" tabRatio="788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3.5" sheetId="30" r:id="rId13"/>
    <sheet name="п.4.1" sheetId="12" r:id="rId14"/>
    <sheet name="п.4.2" sheetId="15" r:id="rId15"/>
    <sheet name="п.4.3" sheetId="16" r:id="rId16"/>
    <sheet name="п.4.4" sheetId="13" r:id="rId17"/>
    <sheet name="п.4.5" sheetId="17" r:id="rId18"/>
    <sheet name="п.4.6" sheetId="18" r:id="rId19"/>
    <sheet name="п.4.7" sheetId="19" r:id="rId20"/>
    <sheet name="п.4.8" sheetId="20" r:id="rId21"/>
    <sheet name="п.4.9" sheetId="23" r:id="rId22"/>
  </sheets>
  <definedNames>
    <definedName name="sub_17400" localSheetId="13">п.4.1!#REF!</definedName>
    <definedName name="sub_17400" localSheetId="16">п.4.4!#REF!</definedName>
    <definedName name="sub_17403" localSheetId="15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1">п.3.4!$A$3:$R$20</definedName>
    <definedName name="_xlnm.Print_Area" localSheetId="19">п.4.7!$A$1:$C$8</definedName>
    <definedName name="_xlnm.Print_Area" localSheetId="20">п.4.8!$A$1:$B$5</definedName>
    <definedName name="_xlnm.Print_Area" localSheetId="21">п.4.9!$A$1:$AE$21</definedName>
    <definedName name="_xlnm.Print_Area" localSheetId="0">'Титульный лист'!$A$1:$I$37</definedName>
  </definedNames>
  <calcPr calcId="145621" refMode="R1C1"/>
</workbook>
</file>

<file path=xl/calcChain.xml><?xml version="1.0" encoding="utf-8"?>
<calcChain xmlns="http://schemas.openxmlformats.org/spreadsheetml/2006/main">
  <c r="K9" i="30" l="1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8" i="30"/>
  <c r="H8" i="30"/>
  <c r="I8" i="30"/>
  <c r="J8" i="30"/>
  <c r="K8" i="30"/>
  <c r="F13" i="30"/>
  <c r="F14" i="30"/>
  <c r="F15" i="30"/>
  <c r="F16" i="30"/>
  <c r="F17" i="30"/>
  <c r="F18" i="30"/>
  <c r="F19" i="30"/>
  <c r="F20" i="30"/>
  <c r="F21" i="30"/>
  <c r="F22" i="30"/>
  <c r="F23" i="30"/>
  <c r="F9" i="30"/>
  <c r="F10" i="30"/>
  <c r="F11" i="30"/>
  <c r="F8" i="30"/>
  <c r="F12" i="30"/>
  <c r="E13" i="30"/>
  <c r="E14" i="30"/>
  <c r="E15" i="30"/>
  <c r="E16" i="30"/>
  <c r="E17" i="30"/>
  <c r="E18" i="30"/>
  <c r="E19" i="30"/>
  <c r="E20" i="30"/>
  <c r="E21" i="30"/>
  <c r="E22" i="30"/>
  <c r="E23" i="30"/>
  <c r="E12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9" i="30"/>
  <c r="D8" i="30"/>
  <c r="C33" i="5" l="1"/>
  <c r="C24" i="5" s="1"/>
  <c r="C27" i="5" s="1"/>
  <c r="C29" i="5"/>
  <c r="C17" i="5"/>
  <c r="C14" i="5"/>
  <c r="C10" i="5"/>
  <c r="D41" i="6" l="1"/>
  <c r="D45" i="6" s="1"/>
  <c r="D36" i="6"/>
  <c r="D44" i="6" s="1"/>
  <c r="D42" i="6" s="1"/>
  <c r="D35" i="6"/>
  <c r="D43" i="6" s="1"/>
  <c r="G7" i="9" l="1"/>
  <c r="G8" i="9" s="1"/>
  <c r="C7" i="9"/>
  <c r="C8" i="9" s="1"/>
  <c r="E7" i="9"/>
  <c r="E8" i="9" s="1"/>
  <c r="F7" i="9"/>
  <c r="F8" i="9" s="1"/>
  <c r="E36" i="6" l="1"/>
  <c r="D24" i="5" l="1"/>
  <c r="D27" i="5" s="1"/>
  <c r="D29" i="5"/>
  <c r="D17" i="5"/>
  <c r="D10" i="5"/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E5" i="5"/>
  <c r="F10" i="7" l="1"/>
  <c r="F13" i="7"/>
  <c r="F15" i="7"/>
  <c r="F16" i="7"/>
  <c r="F9" i="7"/>
  <c r="H9" i="12" l="1"/>
  <c r="H8" i="12"/>
  <c r="E10" i="12"/>
  <c r="E24" i="12"/>
  <c r="E25" i="12"/>
  <c r="E26" i="12"/>
  <c r="E8" i="12"/>
  <c r="E19" i="8" l="1"/>
  <c r="E18" i="8"/>
  <c r="E16" i="8"/>
  <c r="E14" i="8"/>
  <c r="E13" i="8"/>
  <c r="E12" i="8"/>
  <c r="E10" i="8"/>
  <c r="E8" i="8"/>
  <c r="E54" i="6" l="1"/>
  <c r="E53" i="6"/>
  <c r="E52" i="6"/>
  <c r="E41" i="6"/>
  <c r="F41" i="6" s="1"/>
  <c r="F40" i="6"/>
  <c r="F39" i="6"/>
  <c r="F38" i="6"/>
  <c r="F37" i="6"/>
  <c r="F36" i="6"/>
  <c r="E35" i="6"/>
  <c r="E43" i="6" s="1"/>
  <c r="F34" i="6"/>
  <c r="F33" i="6"/>
  <c r="F32" i="6"/>
  <c r="E44" i="6" l="1"/>
  <c r="E40" i="5"/>
  <c r="E39" i="5"/>
  <c r="E36" i="5"/>
  <c r="E33" i="5"/>
  <c r="E32" i="5"/>
  <c r="E31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<sst xmlns="http://schemas.openxmlformats.org/spreadsheetml/2006/main" count="678" uniqueCount="385">
  <si>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</si>
  <si>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</si>
  <si>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</si>
  <si>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</si>
  <si>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</si>
  <si>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</si>
  <si>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</si>
  <si>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</si>
  <si>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</si>
  <si>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</si>
  <si>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</si>
  <si>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</si>
  <si>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</si>
  <si>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</si>
  <si>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</si>
  <si>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</si>
  <si>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</si>
  <si>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</si>
  <si>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</si>
  <si>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</si>
  <si>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</si>
  <si>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</si>
  <si>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</si>
  <si>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</si>
  <si>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</si>
  <si>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</si>
  <si>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</si>
  <si>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</si>
  <si>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</si>
  <si>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</si>
  <si>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</si>
  <si>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</si>
  <si>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</si>
  <si>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</si>
  <si>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</si>
  <si>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</si>
  <si>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</si>
  <si>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</si>
  <si>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</si>
  <si>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</si>
  <si>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</si>
  <si>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</si>
  <si>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</si>
  <si>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</si>
  <si>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</si>
  <si>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</si>
  <si>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</si>
  <si>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</si>
  <si>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</si>
  <si>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</si>
  <si>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</si>
  <si>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</si>
  <si>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</si>
  <si>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</si>
  <si>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</si>
  <si>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</si>
  <si>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</si>
  <si>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</si>
  <si>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</si>
  <si>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</si>
  <si>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</si>
  <si>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</si>
  <si>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</si>
  <si>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</si>
  <si>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</si>
  <si>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</si>
  <si>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</si>
  <si>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</si>
  <si>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</si>
  <si>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</si>
  <si>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</si>
  <si>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</si>
  <si>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</si>
  <si>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</si>
  <si>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</si>
  <si>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</si>
  <si>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</si>
  <si>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</si>
  <si>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</si>
  <si>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</si>
  <si>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</si>
  <si>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</si>
  <si>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</si>
  <si>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</si>
  <si>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</si>
  <si>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</si>
  <si>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</si>
  <si>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</si>
  <si>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</si>
  <si>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</si>
  <si>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</si>
  <si>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</si>
  <si>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</si>
  <si>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</si>
  <si>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</si>
  <si>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</si>
  <si>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</si>
  <si>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</si>
  <si>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</si>
  <si>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</si>
  <si>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</si>
  <si>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</si>
  <si>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</si>
  <si>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</si>
  <si>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</si>
  <si>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</si>
  <si>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</si>
  <si>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</si>
  <si>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</si>
  <si>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</si>
  <si>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</si>
  <si>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</si>
  <si>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</si>
  <si>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</si>
  <si>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</si>
  <si>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</si>
  <si>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</si>
  <si>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</si>
  <si>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</si>
  <si>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</si>
  <si>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</si>
  <si>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</si>
  <si>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</si>
  <si>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</si>
  <si>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</si>
  <si>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</si>
  <si>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</si>
  <si>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</si>
  <si>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</si>
  <si>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</si>
  <si>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</si>
  <si>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</si>
  <si>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</si>
  <si>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</si>
  <si>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</si>
  <si>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</si>
  <si>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</si>
  <si>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</si>
  <si>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</si>
  <si>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</si>
  <si>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</si>
  <si>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</si>
  <si>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</si>
  <si>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</si>
  <si>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</si>
  <si>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</si>
  <si>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</si>
  <si>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</si>
  <si>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</si>
  <si>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</si>
  <si>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</si>
  <si>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</si>
  <si>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</si>
  <si>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</si>
  <si>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</si>
  <si>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</si>
  <si>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</si>
  <si>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</si>
  <si>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</si>
  <si>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</si>
  <si>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</si>
  <si>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</si>
  <si>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</si>
  <si>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</si>
  <si>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</si>
  <si>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</si>
  <si>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</si>
  <si>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</si>
  <si>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</si>
  <si>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</si>
  <si>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</si>
  <si>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</si>
  <si>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</si>
  <si>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</si>
  <si>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</si>
  <si>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</si>
  <si>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</si>
  <si>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</si>
  <si>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</si>
  <si>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</si>
  <si>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</si>
  <si>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</si>
  <si>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</si>
  <si>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</si>
  <si>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</si>
  <si>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</si>
  <si>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</si>
  <si>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</si>
  <si>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</si>
  <si>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</si>
  <si>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</si>
  <si>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</si>
  <si>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</si>
  <si>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</si>
  <si>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</si>
  <si>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</si>
  <si>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</si>
  <si>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</si>
  <si>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</si>
  <si>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</si>
  <si>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</si>
  <si>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</si>
  <si>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</si>
  <si>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</si>
  <si>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</si>
  <si>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</si>
  <si>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</si>
  <si>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</si>
  <si>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</si>
  <si>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</si>
  <si>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</si>
  <si>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</si>
  <si>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</si>
  <si>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</si>
  <si>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</si>
  <si>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</si>
  <si>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</si>
  <si>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</si>
  <si>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</si>
  <si>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</si>
  <si>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</si>
  <si>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</si>
  <si>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</si>
  <si>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</si>
  <si>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</si>
  <si>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</si>
  <si>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</si>
  <si>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</si>
  <si>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</si>
  <si>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</si>
  <si>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</si>
  <si>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</si>
  <si>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</si>
  <si>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</si>
  <si>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</si>
  <si>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</si>
  <si>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</si>
  <si>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</si>
  <si>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</si>
  <si>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</si>
  <si>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</si>
  <si>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</si>
  <si>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</si>
  <si>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</si>
  <si>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</si>
  <si>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</si>
  <si>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</si>
  <si>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</si>
  <si>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</si>
  <si>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</si>
  <si>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</si>
  <si>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</si>
  <si>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</si>
  <si>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</si>
  <si>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</si>
  <si>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</si>
  <si>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</si>
  <si>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</si>
  <si>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</si>
  <si>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</si>
  <si>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</si>
  <si>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</si>
  <si>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</si>
  <si>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</si>
  <si>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КЛ до 1кВ</t>
  </si>
  <si>
    <t>(84235)7-94-23</t>
  </si>
  <si>
    <t>(84235)7-92-27</t>
  </si>
  <si>
    <t>(84235)7-96-01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</si>
  <si>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</si>
  <si>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</si>
  <si>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Резерв трансформаторной мощности трансформаторных подстанций и распределительных пунктов АО «ГНЦ НИИАР»             на 2016г.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</si>
  <si>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</si>
  <si>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</si>
  <si>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</si>
  <si>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</si>
  <si>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</si>
  <si>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</si>
  <si>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</si>
  <si>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</si>
  <si>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</si>
  <si>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</si>
  <si>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</si>
  <si>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</si>
  <si>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</si>
  <si>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</si>
  <si>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</si>
  <si>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</si>
  <si>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</si>
  <si>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</si>
  <si>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</si>
  <si>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54,                     54А</t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</si>
  <si>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</si>
  <si>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</si>
  <si>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</si>
  <si>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</si>
  <si>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</si>
  <si>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</si>
  <si>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</si>
  <si>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</si>
  <si>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</si>
  <si>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</si>
  <si>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</si>
  <si>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</si>
  <si>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</si>
  <si>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</si>
  <si>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</si>
  <si>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</si>
  <si>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</si>
  <si>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</si>
  <si>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</si>
  <si>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</si>
  <si>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</si>
  <si>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</si>
  <si>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</si>
  <si>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</si>
  <si>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</si>
  <si>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t>Резерв мощности по центрам питания  АО «ГНЦ НИИАР» на уровне напряжения 6 кВ:</t>
  </si>
  <si>
    <t>ПС-2М – 20,87кВт;</t>
  </si>
  <si>
    <t>ПС-3М – 16,4кВт.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</si>
  <si>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</si>
  <si>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</si>
  <si>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</si>
  <si>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</si>
  <si>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</si>
  <si>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</si>
  <si>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</si>
  <si>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</si>
  <si>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</si>
  <si>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</si>
  <si>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</si>
  <si>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</si>
  <si>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</si>
  <si>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</si>
  <si>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</si>
  <si>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</si>
  <si>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</si>
  <si>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</si>
  <si>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</si>
  <si>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</si>
  <si>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</si>
  <si>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</si>
  <si>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</si>
  <si>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</si>
  <si>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</si>
  <si>
    <t>2018 год</t>
  </si>
  <si>
    <t>Количество подстанций 110 кВ, 35 кВ, 6(10) кВ на 2018г., в динамике относительно года, предшествующего отчетному</t>
  </si>
  <si>
    <t>1. Установка устройств компенсации реактивной мощности на 1 и 2 секциях 6кВ РП-91  - срок 31.12.2019г.</t>
  </si>
  <si>
    <t>отлично</t>
  </si>
  <si>
    <t>Пояснения по технологическому присоединению (порядок действий)</t>
  </si>
  <si>
    <t>2019г.</t>
  </si>
  <si>
    <t>2.3. Мероприятия, выполненные сетевой организацией в целях повышения качества оказания услуг по передаче электрической энергии в 2019г.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</si>
  <si>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2019г.</t>
  </si>
  <si>
    <t>4.3. Информация о заочном обслуживании потребителей посредством телефонной связи за 2019г.</t>
  </si>
  <si>
    <t>4.2. Информация о деятельности офисов обслуживания потребителей за 2019г.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</si>
  <si>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2019г.</t>
  </si>
  <si>
    <t>2019 год</t>
  </si>
  <si>
    <t>2.1. Показатели качества услуг по передаче электрической энергии в целом по сетевой организации в 2019г.,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</si>
  <si>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2019г.</t>
  </si>
  <si>
    <t>07:20</t>
  </si>
  <si>
    <t>8:00</t>
  </si>
  <si>
    <t>8:05</t>
  </si>
  <si>
    <t>09:15</t>
  </si>
  <si>
    <t>09:40</t>
  </si>
  <si>
    <t>11:40</t>
  </si>
  <si>
    <t>8:15</t>
  </si>
  <si>
    <t>Информация о качестве обслуживания потребителей 
сетевой организации АО "ГНЦ НИИАР" за 2019 год</t>
  </si>
  <si>
    <t xml:space="preserve">     до 15 кВт включительно</t>
  </si>
  <si>
    <t xml:space="preserve">3.5 Стоимость технологического присоединения к электрическим сетям сетевой организации. </t>
  </si>
  <si>
    <t>руб. без НДС*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</si>
  <si>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</si>
  <si>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</si>
  <si>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</si>
  <si>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</si>
  <si>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</si>
  <si>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</si>
  <si>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</si>
  <si>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</si>
  <si>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</si>
  <si>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КЛ</t>
  </si>
  <si>
    <t>300 - городская местность</t>
  </si>
  <si>
    <t>ВЛ</t>
  </si>
  <si>
    <t>Нет</t>
  </si>
  <si>
    <t>*Стоимость технологического присоединения для заявителей до 15 кВт по 3 категории надёжности указана с НДС.</t>
  </si>
  <si>
    <t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Министерства развития конкуренции и экономики Ульяновской области от 24.12.2018 №06-535. Указанные ставки применяются для определения размера платы за технологическое присоединение на уровне напряжения ниже 35 кВ и максимальной мощностью менее 8 900 кВт. 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Для заявителей с максимальной присоединяемой мощностью до 15 кВт включительно и расстоянием не более  300 м (в городской местности) от объектов электросетевого хозяйства до границ участка энергопринимающего устройства по 3 категории надёжности электроснабжения составляет 550 руб. с учётом НДС. С более подробной информацией о стоимости технологического присоединения можно ознакомиться в приказе Министерства развития конкуренции и экономики Ульяновской области от 24.12.2018 №06-535, размещённом на сайте АО «ГНЦ НИИАР».</t>
  </si>
  <si>
    <t>(84235)7-92-91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</si>
</sst>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  <numFmt numFmtId="214" formatCode="0.00000"/>
  </numFmts>
  <fonts count="1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/>
      <top/>
      <bottom/>
      <diagonal/>
    </border>
  </borders>
  <cellStyleXfs count="2423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50">
      <protection locked="0"/>
    </xf>
    <xf numFmtId="173" fontId="21" fillId="0" borderId="50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51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2" applyNumberFormat="0" applyAlignment="0" applyProtection="0"/>
    <xf numFmtId="0" fontId="32" fillId="28" borderId="53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51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4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8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9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60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61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2"/>
    <xf numFmtId="37" fontId="77" fillId="2" borderId="62"/>
    <xf numFmtId="0" fontId="78" fillId="0" borderId="0" applyNumberFormat="0">
      <alignment horizontal="left"/>
    </xf>
    <xf numFmtId="199" fontId="79" fillId="0" borderId="63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4">
      <alignment vertical="center"/>
    </xf>
    <xf numFmtId="4" fontId="82" fillId="2" borderId="61" applyNumberFormat="0" applyProtection="0">
      <alignment vertical="center"/>
    </xf>
    <xf numFmtId="4" fontId="83" fillId="2" borderId="61" applyNumberFormat="0" applyProtection="0">
      <alignment vertical="center"/>
    </xf>
    <xf numFmtId="4" fontId="82" fillId="2" borderId="61" applyNumberFormat="0" applyProtection="0">
      <alignment horizontal="left" vertical="center" indent="1"/>
    </xf>
    <xf numFmtId="4" fontId="82" fillId="2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2" fillId="34" borderId="61" applyNumberFormat="0" applyProtection="0">
      <alignment horizontal="right" vertical="center"/>
    </xf>
    <xf numFmtId="4" fontId="82" fillId="35" borderId="61" applyNumberFormat="0" applyProtection="0">
      <alignment horizontal="right" vertical="center"/>
    </xf>
    <xf numFmtId="4" fontId="82" fillId="36" borderId="61" applyNumberFormat="0" applyProtection="0">
      <alignment horizontal="right" vertical="center"/>
    </xf>
    <xf numFmtId="4" fontId="82" fillId="37" borderId="61" applyNumberFormat="0" applyProtection="0">
      <alignment horizontal="right" vertical="center"/>
    </xf>
    <xf numFmtId="4" fontId="82" fillId="38" borderId="61" applyNumberFormat="0" applyProtection="0">
      <alignment horizontal="right" vertical="center"/>
    </xf>
    <xf numFmtId="4" fontId="82" fillId="39" borderId="61" applyNumberFormat="0" applyProtection="0">
      <alignment horizontal="right" vertical="center"/>
    </xf>
    <xf numFmtId="4" fontId="82" fillId="40" borderId="61" applyNumberFormat="0" applyProtection="0">
      <alignment horizontal="right" vertical="center"/>
    </xf>
    <xf numFmtId="4" fontId="82" fillId="41" borderId="61" applyNumberFormat="0" applyProtection="0">
      <alignment horizontal="right" vertical="center"/>
    </xf>
    <xf numFmtId="4" fontId="82" fillId="42" borderId="61" applyNumberFormat="0" applyProtection="0">
      <alignment horizontal="right" vertical="center"/>
    </xf>
    <xf numFmtId="4" fontId="84" fillId="43" borderId="61" applyNumberFormat="0" applyProtection="0">
      <alignment horizontal="left" vertical="center" indent="1"/>
    </xf>
    <xf numFmtId="4" fontId="82" fillId="44" borderId="65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6" fillId="44" borderId="61" applyNumberFormat="0" applyProtection="0">
      <alignment horizontal="left" vertical="center" indent="1"/>
    </xf>
    <xf numFmtId="4" fontId="86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61" applyNumberFormat="0" applyProtection="0">
      <alignment vertical="center"/>
    </xf>
    <xf numFmtId="4" fontId="83" fillId="48" borderId="61" applyNumberFormat="0" applyProtection="0">
      <alignment vertical="center"/>
    </xf>
    <xf numFmtId="4" fontId="82" fillId="48" borderId="61" applyNumberFormat="0" applyProtection="0">
      <alignment horizontal="left" vertical="center" indent="1"/>
    </xf>
    <xf numFmtId="4" fontId="82" fillId="48" borderId="61" applyNumberFormat="0" applyProtection="0">
      <alignment horizontal="left" vertical="center" indent="1"/>
    </xf>
    <xf numFmtId="4" fontId="82" fillId="44" borderId="61" applyNumberFormat="0" applyProtection="0">
      <alignment horizontal="right" vertical="center"/>
    </xf>
    <xf numFmtId="4" fontId="83" fillId="44" borderId="61" applyNumberFormat="0" applyProtection="0">
      <alignment horizontal="right" vertical="center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87" fillId="0" borderId="0"/>
    <xf numFmtId="4" fontId="88" fillId="44" borderId="61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1" fillId="0" borderId="54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51">
      <protection locked="0"/>
    </xf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51"/>
    <xf numFmtId="49" fontId="117" fillId="0" borderId="0" applyBorder="0">
      <alignment vertical="center"/>
    </xf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3" fontId="36" fillId="0" borderId="1" applyBorder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2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24" fillId="32" borderId="60" applyNumberFormat="0" applyFont="0" applyAlignment="0" applyProtection="0"/>
    <xf numFmtId="0" fontId="2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7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8" applyBorder="0">
      <alignment horizontal="right"/>
    </xf>
    <xf numFmtId="4" fontId="5" fillId="57" borderId="68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  <xf numFmtId="0" fontId="154" fillId="0" borderId="0"/>
  </cellStyleXfs>
  <cellXfs count="412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9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49" fontId="131" fillId="0" borderId="67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49" fontId="2" fillId="0" borderId="80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82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84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85" xfId="1" applyFont="1" applyBorder="1" applyAlignment="1">
      <alignment horizontal="center" vertical="center" wrapText="1"/>
    </xf>
    <xf numFmtId="0" fontId="12" fillId="0" borderId="7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8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10" fontId="138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48" fillId="0" borderId="1" xfId="0" applyFont="1" applyBorder="1"/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150" fillId="0" borderId="1" xfId="0" applyFont="1" applyBorder="1" applyAlignment="1">
      <alignment horizontal="center" vertical="center"/>
    </xf>
    <xf numFmtId="0" fontId="7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6" fillId="0" borderId="1" xfId="5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6" fillId="0" borderId="0" xfId="5" applyFill="1" applyBorder="1"/>
    <xf numFmtId="0" fontId="14" fillId="0" borderId="0" xfId="5" applyFont="1" applyFill="1" applyBorder="1" applyAlignment="1">
      <alignment horizontal="center" vertical="center"/>
    </xf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2" fillId="3" borderId="88" xfId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2" xfId="0" applyFont="1" applyBorder="1" applyAlignment="1">
      <alignment horizontal="center" vertical="center" wrapText="1"/>
    </xf>
    <xf numFmtId="0" fontId="130" fillId="0" borderId="82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94" xfId="0" applyFont="1" applyBorder="1" applyAlignment="1">
      <alignment horizontal="center" vertical="center" wrapText="1"/>
    </xf>
    <xf numFmtId="0" fontId="130" fillId="0" borderId="9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" fontId="2" fillId="0" borderId="0" xfId="1" applyNumberFormat="1"/>
    <xf numFmtId="2" fontId="2" fillId="0" borderId="1" xfId="1" applyNumberForma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2" fontId="2" fillId="3" borderId="86" xfId="1" applyNumberFormat="1" applyFont="1" applyFill="1" applyBorder="1" applyAlignment="1">
      <alignment horizontal="center" vertical="center" wrapText="1"/>
    </xf>
    <xf numFmtId="2" fontId="2" fillId="3" borderId="87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30" fillId="3" borderId="23" xfId="0" applyFont="1" applyFill="1" applyBorder="1" applyAlignment="1">
      <alignment horizontal="center" vertical="center" wrapText="1"/>
    </xf>
    <xf numFmtId="10" fontId="2" fillId="3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0" fontId="14" fillId="0" borderId="1" xfId="5" applyFont="1" applyFill="1" applyBorder="1" applyAlignment="1">
      <alignment vertical="center" wrapText="1"/>
    </xf>
    <xf numFmtId="0" fontId="6" fillId="0" borderId="1" xfId="5" applyFill="1" applyBorder="1" applyAlignment="1">
      <alignment vertical="center"/>
    </xf>
    <xf numFmtId="214" fontId="70" fillId="3" borderId="21" xfId="0" applyNumberFormat="1" applyFont="1" applyFill="1" applyBorder="1" applyAlignment="1">
      <alignment horizontal="center" vertical="center" wrapText="1"/>
    </xf>
    <xf numFmtId="214" fontId="70" fillId="3" borderId="23" xfId="0" applyNumberFormat="1" applyFont="1" applyFill="1" applyBorder="1" applyAlignment="1">
      <alignment horizontal="center" vertical="center" wrapText="1"/>
    </xf>
    <xf numFmtId="214" fontId="70" fillId="0" borderId="21" xfId="0" applyNumberFormat="1" applyFont="1" applyFill="1" applyBorder="1" applyAlignment="1">
      <alignment horizontal="center" vertical="center" wrapText="1"/>
    </xf>
    <xf numFmtId="214" fontId="70" fillId="0" borderId="23" xfId="0" applyNumberFormat="1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26" xfId="1" applyFont="1" applyFill="1" applyBorder="1" applyAlignment="1">
      <alignment horizontal="center" vertical="center" wrapText="1"/>
    </xf>
    <xf numFmtId="20" fontId="6" fillId="0" borderId="1" xfId="5" applyNumberForma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70" fillId="58" borderId="2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0" fillId="0" borderId="96" xfId="0" applyFont="1" applyFill="1" applyBorder="1" applyAlignment="1">
      <alignment horizontal="right" vertical="center" wrapText="1"/>
    </xf>
    <xf numFmtId="0" fontId="156" fillId="0" borderId="0" xfId="2422" applyFont="1" applyFill="1" applyBorder="1"/>
    <xf numFmtId="0" fontId="157" fillId="0" borderId="0" xfId="2422" applyFont="1" applyFill="1" applyBorder="1"/>
    <xf numFmtId="0" fontId="155" fillId="0" borderId="0" xfId="2422" applyFont="1" applyFill="1" applyBorder="1"/>
    <xf numFmtId="0" fontId="130" fillId="0" borderId="0" xfId="2422" applyFont="1" applyFill="1" applyBorder="1" applyAlignment="1">
      <alignment horizontal="right"/>
    </xf>
    <xf numFmtId="0" fontId="130" fillId="0" borderId="15" xfId="2422" applyFont="1" applyFill="1" applyBorder="1" applyAlignment="1">
      <alignment horizontal="center" vertical="center" wrapText="1"/>
    </xf>
    <xf numFmtId="0" fontId="130" fillId="0" borderId="82" xfId="2422" applyFont="1" applyFill="1" applyBorder="1" applyAlignment="1">
      <alignment vertical="center" wrapText="1"/>
    </xf>
    <xf numFmtId="0" fontId="130" fillId="0" borderId="15" xfId="2422" applyFont="1" applyFill="1" applyBorder="1" applyAlignment="1">
      <alignment vertical="center" wrapText="1"/>
    </xf>
    <xf numFmtId="0" fontId="130" fillId="0" borderId="12" xfId="2422" applyFont="1" applyFill="1" applyBorder="1" applyAlignment="1">
      <alignment vertical="center" wrapText="1"/>
    </xf>
    <xf numFmtId="4" fontId="130" fillId="0" borderId="15" xfId="2422" applyNumberFormat="1" applyFont="1" applyFill="1" applyBorder="1" applyAlignment="1">
      <alignment horizontal="right" vertical="center" wrapText="1"/>
    </xf>
    <xf numFmtId="0" fontId="130" fillId="59" borderId="15" xfId="2422" applyFont="1" applyFill="1" applyBorder="1" applyAlignment="1">
      <alignment horizontal="right" vertical="center" wrapText="1"/>
    </xf>
    <xf numFmtId="0" fontId="130" fillId="60" borderId="15" xfId="2422" applyFont="1" applyFill="1" applyBorder="1" applyAlignment="1">
      <alignment horizontal="right" vertical="center" wrapText="1"/>
    </xf>
    <xf numFmtId="0" fontId="155" fillId="0" borderId="12" xfId="2422" applyFont="1" applyFill="1" applyBorder="1" applyAlignment="1">
      <alignment vertical="top" wrapText="1"/>
    </xf>
    <xf numFmtId="0" fontId="155" fillId="0" borderId="82" xfId="2422" applyFont="1" applyFill="1" applyBorder="1" applyAlignment="1">
      <alignment vertical="top" wrapText="1"/>
    </xf>
    <xf numFmtId="0" fontId="130" fillId="0" borderId="0" xfId="2422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38" fillId="0" borderId="72" xfId="0" applyFont="1" applyBorder="1" applyAlignment="1">
      <alignment horizontal="center"/>
    </xf>
    <xf numFmtId="0" fontId="138" fillId="0" borderId="48" xfId="0" applyFont="1" applyBorder="1" applyAlignment="1">
      <alignment horizontal="center"/>
    </xf>
    <xf numFmtId="0" fontId="138" fillId="0" borderId="73" xfId="0" applyFont="1" applyBorder="1" applyAlignment="1">
      <alignment horizontal="center"/>
    </xf>
    <xf numFmtId="0" fontId="138" fillId="0" borderId="74" xfId="0" applyFont="1" applyBorder="1" applyAlignment="1">
      <alignment horizontal="center"/>
    </xf>
    <xf numFmtId="0" fontId="137" fillId="0" borderId="0" xfId="0" applyFont="1" applyAlignment="1">
      <alignment horizontal="center" vertical="center" wrapText="1"/>
    </xf>
    <xf numFmtId="0" fontId="138" fillId="0" borderId="69" xfId="0" applyFont="1" applyBorder="1" applyAlignment="1">
      <alignment horizontal="center" vertical="center"/>
    </xf>
    <xf numFmtId="0" fontId="138" fillId="0" borderId="70" xfId="0" applyFont="1" applyBorder="1" applyAlignment="1">
      <alignment horizontal="center" vertical="center"/>
    </xf>
    <xf numFmtId="0" fontId="138" fillId="0" borderId="71" xfId="0" applyFont="1" applyBorder="1" applyAlignment="1">
      <alignment horizontal="center" vertical="center"/>
    </xf>
    <xf numFmtId="0" fontId="138" fillId="0" borderId="49" xfId="0" applyFont="1" applyBorder="1" applyAlignment="1">
      <alignment horizontal="center" vertical="center"/>
    </xf>
    <xf numFmtId="0" fontId="138" fillId="0" borderId="11" xfId="0" applyFont="1" applyBorder="1" applyAlignment="1">
      <alignment horizontal="center" vertical="center"/>
    </xf>
    <xf numFmtId="0" fontId="138" fillId="0" borderId="48" xfId="0" applyFont="1" applyBorder="1" applyAlignment="1">
      <alignment horizontal="center" vertical="center"/>
    </xf>
    <xf numFmtId="0" fontId="138" fillId="0" borderId="30" xfId="0" applyFont="1" applyBorder="1" applyAlignment="1">
      <alignment horizontal="center" vertical="center" wrapText="1"/>
    </xf>
    <xf numFmtId="0" fontId="138" fillId="0" borderId="25" xfId="0" applyFont="1" applyBorder="1" applyAlignment="1">
      <alignment horizontal="center" vertical="center" wrapText="1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2" xfId="0" applyFont="1" applyBorder="1" applyAlignment="1">
      <alignment horizontal="justify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82" xfId="0" applyNumberFormat="1" applyFont="1" applyFill="1" applyBorder="1" applyAlignment="1">
      <alignment horizontal="center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82" xfId="0" applyNumberFormat="1" applyFont="1" applyBorder="1" applyAlignment="1">
      <alignment horizontal="center" vertical="center" wrapText="1"/>
    </xf>
    <xf numFmtId="214" fontId="70" fillId="0" borderId="8" xfId="0" applyNumberFormat="1" applyFont="1" applyFill="1" applyBorder="1" applyAlignment="1">
      <alignment horizontal="center" vertical="center" wrapText="1"/>
    </xf>
    <xf numFmtId="214" fontId="70" fillId="0" borderId="82" xfId="0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81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81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3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130" fillId="0" borderId="91" xfId="0" applyFont="1" applyBorder="1" applyAlignment="1">
      <alignment horizontal="center" vertical="center" wrapText="1"/>
    </xf>
    <xf numFmtId="0" fontId="130" fillId="0" borderId="92" xfId="0" applyFont="1" applyBorder="1" applyAlignment="1">
      <alignment horizontal="center" vertical="center" wrapText="1"/>
    </xf>
    <xf numFmtId="0" fontId="130" fillId="0" borderId="93" xfId="0" applyFont="1" applyBorder="1" applyAlignment="1">
      <alignment horizontal="center" vertical="center" wrapText="1"/>
    </xf>
    <xf numFmtId="0" fontId="130" fillId="0" borderId="89" xfId="0" applyFont="1" applyBorder="1" applyAlignment="1">
      <alignment horizontal="center" vertical="center" wrapText="1"/>
    </xf>
    <xf numFmtId="0" fontId="130" fillId="0" borderId="90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8" fillId="59" borderId="0" xfId="2422" applyFont="1" applyFill="1" applyBorder="1" applyAlignment="1">
      <alignment horizontal="left" vertical="center" wrapText="1"/>
    </xf>
    <xf numFmtId="0" fontId="130" fillId="0" borderId="81" xfId="2422" applyFont="1" applyFill="1" applyBorder="1" applyAlignment="1">
      <alignment horizontal="center" vertical="center" wrapText="1"/>
    </xf>
    <xf numFmtId="0" fontId="130" fillId="0" borderId="20" xfId="2422" applyFont="1" applyFill="1" applyBorder="1" applyAlignment="1">
      <alignment horizontal="center" vertical="center" wrapText="1"/>
    </xf>
    <xf numFmtId="0" fontId="130" fillId="0" borderId="21" xfId="2422" applyFont="1" applyFill="1" applyBorder="1" applyAlignment="1">
      <alignment horizontal="center" vertical="center" wrapText="1"/>
    </xf>
    <xf numFmtId="0" fontId="130" fillId="0" borderId="8" xfId="2422" applyFont="1" applyFill="1" applyBorder="1" applyAlignment="1">
      <alignment vertical="center" wrapText="1"/>
    </xf>
    <xf numFmtId="0" fontId="130" fillId="0" borderId="82" xfId="2422" applyFont="1" applyFill="1" applyBorder="1" applyAlignment="1">
      <alignment vertical="center" wrapText="1"/>
    </xf>
    <xf numFmtId="0" fontId="130" fillId="0" borderId="12" xfId="2422" applyFont="1" applyFill="1" applyBorder="1" applyAlignment="1">
      <alignment vertical="center" wrapText="1"/>
    </xf>
    <xf numFmtId="0" fontId="135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38" fillId="0" borderId="81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81" xfId="0" applyFont="1" applyFill="1" applyBorder="1" applyAlignment="1">
      <alignment horizontal="center" vertical="center" wrapText="1"/>
    </xf>
    <xf numFmtId="0" fontId="138" fillId="0" borderId="20" xfId="0" applyFont="1" applyFill="1" applyBorder="1" applyAlignment="1">
      <alignment horizontal="center" vertical="center" wrapText="1"/>
    </xf>
    <xf numFmtId="0" fontId="138" fillId="0" borderId="21" xfId="0" applyFont="1" applyFill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82" xfId="0" applyFont="1" applyBorder="1" applyAlignment="1">
      <alignment horizontal="center" vertical="center" wrapText="1"/>
    </xf>
    <xf numFmtId="0" fontId="135" fillId="0" borderId="69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83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9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83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3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17" xfId="2422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SheetLayoutView="100" workbookViewId="0">
      <selection activeCell="A11" sqref="A11:I11"/>
    </sheetView>
  </sheetViews>
  <sheetFormatPr defaultColWidth="9.140625" defaultRowHeight="15.75"/>
  <cols>
    <col min="1" max="16384" width="9.140625" style="1"/>
  </cols>
  <sheetData>
    <row r="1" spans="1:9">
      <c r="A1" s="60"/>
      <c r="B1" s="60"/>
      <c r="C1" s="60"/>
      <c r="D1" s="60"/>
      <c r="E1" s="60"/>
      <c r="F1" s="60"/>
      <c r="G1" s="60"/>
      <c r="H1" s="60"/>
      <c r="I1" s="2" t="s">
        <v>0</v>
      </c>
    </row>
    <row r="2" spans="1:9">
      <c r="A2" s="60"/>
      <c r="B2" s="60"/>
      <c r="C2" s="60"/>
      <c r="D2" s="60"/>
      <c r="E2" s="60"/>
      <c r="F2" s="60"/>
      <c r="G2" s="60"/>
      <c r="H2" s="60"/>
      <c r="I2" s="2" t="s">
        <v>1</v>
      </c>
    </row>
    <row r="3" spans="1:9">
      <c r="A3" s="60"/>
      <c r="B3" s="60"/>
      <c r="C3" s="60"/>
      <c r="D3" s="60"/>
      <c r="E3" s="60"/>
      <c r="F3" s="60"/>
      <c r="G3" s="60"/>
      <c r="H3" s="60"/>
      <c r="I3" s="2" t="s">
        <v>2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3</v>
      </c>
    </row>
    <row r="5" spans="1:9">
      <c r="A5" s="60"/>
      <c r="B5" s="60"/>
      <c r="C5" s="60"/>
      <c r="D5" s="60"/>
      <c r="E5" s="60"/>
      <c r="F5" s="60"/>
      <c r="G5" s="60"/>
      <c r="H5" s="60"/>
      <c r="I5" s="2" t="s">
        <v>4</v>
      </c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>
      <c r="A7" s="60"/>
      <c r="B7" s="60"/>
      <c r="C7" s="60"/>
      <c r="D7" s="60"/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39" customHeight="1">
      <c r="A11" s="232" t="s">
        <v>365</v>
      </c>
      <c r="B11" s="233"/>
      <c r="C11" s="233"/>
      <c r="D11" s="233"/>
      <c r="E11" s="233"/>
      <c r="F11" s="233"/>
      <c r="G11" s="233"/>
      <c r="H11" s="233"/>
      <c r="I11" s="233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60"/>
      <c r="B15" s="60"/>
      <c r="C15" s="60"/>
      <c r="D15" s="60"/>
      <c r="E15" s="60"/>
      <c r="F15" s="60"/>
      <c r="G15" s="60"/>
      <c r="H15" s="60"/>
      <c r="I15" s="60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60"/>
      <c r="B32" s="60"/>
      <c r="C32" s="60"/>
      <c r="D32" s="60"/>
      <c r="E32" s="60"/>
      <c r="F32" s="60"/>
      <c r="G32" s="60"/>
      <c r="H32" s="60"/>
      <c r="I32" s="60"/>
    </row>
    <row r="33" spans="1:9">
      <c r="A33" s="60"/>
      <c r="B33" s="60"/>
      <c r="C33" s="60"/>
      <c r="D33" s="60"/>
      <c r="E33" s="60"/>
      <c r="F33" s="60"/>
      <c r="G33" s="60"/>
      <c r="H33" s="60"/>
      <c r="I33" s="60"/>
    </row>
    <row r="34" spans="1:9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60"/>
      <c r="B36" s="60"/>
      <c r="C36" s="60"/>
      <c r="D36" s="60"/>
      <c r="E36" s="60"/>
      <c r="F36" s="60"/>
      <c r="G36" s="60"/>
      <c r="H36" s="60"/>
      <c r="I36" s="60"/>
    </row>
    <row r="37" spans="1:9">
      <c r="A37" s="60"/>
      <c r="B37" s="60"/>
      <c r="C37" s="60"/>
      <c r="D37" s="60"/>
      <c r="E37" s="60"/>
      <c r="F37" s="60"/>
      <c r="G37" s="60"/>
      <c r="H37" s="60"/>
      <c r="I37" s="6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"/>
  <sheetViews>
    <sheetView view="pageBreakPreview" zoomScaleNormal="100" zoomScaleSheetLayoutView="100" workbookViewId="0">
      <selection activeCell="F16" sqref="F16"/>
    </sheetView>
  </sheetViews>
  <sheetFormatPr defaultRowHeight="15"/>
  <cols>
    <col min="9" max="9" width="9.140625" customWidth="1"/>
  </cols>
  <sheetData>
    <row r="2" spans="1:16" ht="15.75">
      <c r="A2" s="15" t="s">
        <v>319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>
      <c r="A3" s="15" t="s">
        <v>320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06" customFormat="1" ht="15.75">
      <c r="A4" s="205" t="s">
        <v>321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6" ht="15.75">
      <c r="A5" s="15" t="s">
        <v>322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Normal="100" zoomScaleSheetLayoutView="100" workbookViewId="0">
      <selection activeCell="A2" sqref="A2"/>
    </sheetView>
  </sheetViews>
  <sheetFormatPr defaultRowHeight="15"/>
  <cols>
    <col min="22" max="22" width="12.85546875" customWidth="1"/>
  </cols>
  <sheetData>
    <row r="1" spans="1:1" ht="15.75">
      <c r="A1" s="15"/>
    </row>
    <row r="2" spans="1:1" ht="15.75">
      <c r="A2" s="15" t="s">
        <v>268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topLeftCell="A4" zoomScale="75" zoomScaleNormal="75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J14" sqref="J14"/>
    </sheetView>
  </sheetViews>
  <sheetFormatPr defaultRowHeight="15"/>
  <cols>
    <col min="2" max="2" width="28.7109375" customWidth="1"/>
    <col min="3" max="3" width="7.5703125" customWidth="1"/>
    <col min="4" max="4" width="9.5703125" style="180" customWidth="1"/>
    <col min="5" max="5" width="13.7109375" style="180" customWidth="1"/>
    <col min="6" max="6" width="7.7109375" customWidth="1"/>
    <col min="7" max="7" width="9.7109375" style="180" customWidth="1"/>
    <col min="8" max="8" width="12.28515625" style="180" customWidth="1"/>
    <col min="9" max="9" width="7.28515625" customWidth="1"/>
    <col min="10" max="10" width="9.28515625" style="180" customWidth="1"/>
    <col min="11" max="11" width="12" style="180" customWidth="1"/>
    <col min="12" max="12" width="7.28515625" customWidth="1"/>
    <col min="13" max="13" width="9.42578125" style="180" customWidth="1"/>
    <col min="14" max="14" width="11.85546875" style="180" customWidth="1"/>
    <col min="15" max="15" width="7.5703125" customWidth="1"/>
    <col min="16" max="16" width="9.28515625" style="180" customWidth="1"/>
    <col min="17" max="17" width="11.85546875" style="180" customWidth="1"/>
    <col min="18" max="18" width="7.7109375" style="180" customWidth="1"/>
  </cols>
  <sheetData>
    <row r="1" spans="1:19" ht="21">
      <c r="B1" s="365" t="s">
        <v>323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19" ht="15.75" thickBot="1"/>
    <row r="3" spans="1:19" ht="16.5" thickBot="1">
      <c r="A3" s="366" t="s">
        <v>85</v>
      </c>
      <c r="B3" s="366" t="s">
        <v>104</v>
      </c>
      <c r="C3" s="369" t="s">
        <v>324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1"/>
      <c r="R3" s="362" t="s">
        <v>76</v>
      </c>
    </row>
    <row r="4" spans="1:19" ht="38.25" customHeight="1" thickBot="1">
      <c r="A4" s="367"/>
      <c r="B4" s="367"/>
      <c r="C4" s="369" t="s">
        <v>366</v>
      </c>
      <c r="D4" s="370"/>
      <c r="E4" s="371"/>
      <c r="F4" s="369" t="s">
        <v>325</v>
      </c>
      <c r="G4" s="370"/>
      <c r="H4" s="371"/>
      <c r="I4" s="369" t="s">
        <v>326</v>
      </c>
      <c r="J4" s="370"/>
      <c r="K4" s="371"/>
      <c r="L4" s="369" t="s">
        <v>327</v>
      </c>
      <c r="M4" s="370"/>
      <c r="N4" s="371"/>
      <c r="O4" s="369" t="s">
        <v>328</v>
      </c>
      <c r="P4" s="370"/>
      <c r="Q4" s="371"/>
      <c r="R4" s="364"/>
    </row>
    <row r="5" spans="1:19" ht="15.75">
      <c r="A5" s="367"/>
      <c r="B5" s="367"/>
      <c r="C5" s="366">
        <v>2018</v>
      </c>
      <c r="D5" s="230">
        <v>2019</v>
      </c>
      <c r="E5" s="362" t="s">
        <v>7</v>
      </c>
      <c r="F5" s="366">
        <v>2018</v>
      </c>
      <c r="G5" s="230">
        <v>2019</v>
      </c>
      <c r="H5" s="362" t="s">
        <v>7</v>
      </c>
      <c r="I5" s="366">
        <v>2018</v>
      </c>
      <c r="J5" s="230">
        <v>2019</v>
      </c>
      <c r="K5" s="362" t="s">
        <v>7</v>
      </c>
      <c r="L5" s="366">
        <v>2018</v>
      </c>
      <c r="M5" s="230">
        <v>2019</v>
      </c>
      <c r="N5" s="362" t="s">
        <v>7</v>
      </c>
      <c r="O5" s="366">
        <v>2018</v>
      </c>
      <c r="P5" s="230">
        <v>2019</v>
      </c>
      <c r="Q5" s="362" t="s">
        <v>7</v>
      </c>
      <c r="R5" s="362"/>
    </row>
    <row r="6" spans="1:19" ht="31.5">
      <c r="A6" s="367"/>
      <c r="B6" s="367"/>
      <c r="C6" s="367"/>
      <c r="D6" s="179" t="s">
        <v>329</v>
      </c>
      <c r="E6" s="363"/>
      <c r="F6" s="367"/>
      <c r="G6" s="179" t="s">
        <v>329</v>
      </c>
      <c r="H6" s="363"/>
      <c r="I6" s="367"/>
      <c r="J6" s="179" t="s">
        <v>329</v>
      </c>
      <c r="K6" s="363"/>
      <c r="L6" s="367"/>
      <c r="M6" s="179" t="s">
        <v>329</v>
      </c>
      <c r="N6" s="363"/>
      <c r="O6" s="367"/>
      <c r="P6" s="179" t="s">
        <v>329</v>
      </c>
      <c r="Q6" s="363"/>
      <c r="R6" s="363"/>
    </row>
    <row r="7" spans="1:19" ht="15.75" customHeight="1" thickBot="1">
      <c r="A7" s="368"/>
      <c r="B7" s="368"/>
      <c r="C7" s="368"/>
      <c r="D7" s="231"/>
      <c r="E7" s="364"/>
      <c r="F7" s="368"/>
      <c r="G7" s="231"/>
      <c r="H7" s="364"/>
      <c r="I7" s="368"/>
      <c r="J7" s="231"/>
      <c r="K7" s="364"/>
      <c r="L7" s="368"/>
      <c r="M7" s="231"/>
      <c r="N7" s="364"/>
      <c r="O7" s="368"/>
      <c r="P7" s="231"/>
      <c r="Q7" s="364"/>
      <c r="R7" s="364"/>
    </row>
    <row r="8" spans="1:19" ht="16.5" thickBot="1">
      <c r="A8" s="182">
        <v>1</v>
      </c>
      <c r="B8" s="189">
        <v>2</v>
      </c>
      <c r="C8" s="189">
        <v>3</v>
      </c>
      <c r="D8" s="179">
        <v>4</v>
      </c>
      <c r="E8" s="179">
        <v>5</v>
      </c>
      <c r="F8" s="179">
        <v>6</v>
      </c>
      <c r="G8" s="179">
        <v>7</v>
      </c>
      <c r="H8" s="179">
        <v>8</v>
      </c>
      <c r="I8" s="179">
        <v>9</v>
      </c>
      <c r="J8" s="179">
        <v>10</v>
      </c>
      <c r="K8" s="179">
        <v>11</v>
      </c>
      <c r="L8" s="179">
        <v>12</v>
      </c>
      <c r="M8" s="179">
        <v>13</v>
      </c>
      <c r="N8" s="179">
        <v>14</v>
      </c>
      <c r="O8" s="189">
        <v>15</v>
      </c>
      <c r="P8" s="179">
        <v>16</v>
      </c>
      <c r="Q8" s="179">
        <v>17</v>
      </c>
      <c r="R8" s="179">
        <v>18</v>
      </c>
    </row>
    <row r="9" spans="1:19" ht="67.150000000000006" customHeight="1" thickBot="1">
      <c r="A9" s="190">
        <v>1</v>
      </c>
      <c r="B9" s="191" t="s">
        <v>330</v>
      </c>
      <c r="C9" s="192">
        <v>37</v>
      </c>
      <c r="D9" s="201">
        <v>23</v>
      </c>
      <c r="E9" s="193">
        <f>(D9-C9)/MAX(C9:D9)</f>
        <v>-0.3783783783783784</v>
      </c>
      <c r="F9" s="192">
        <v>7</v>
      </c>
      <c r="G9" s="201">
        <v>9</v>
      </c>
      <c r="H9" s="193">
        <f>(G9-F9)/MAX(F9:G9)</f>
        <v>0.22222222222222221</v>
      </c>
      <c r="I9" s="192">
        <v>4</v>
      </c>
      <c r="J9" s="201">
        <v>1</v>
      </c>
      <c r="K9" s="193">
        <f>(J9-I9)/MAX(I9:J9)</f>
        <v>-0.75</v>
      </c>
      <c r="L9" s="192">
        <v>0</v>
      </c>
      <c r="M9" s="201">
        <v>0</v>
      </c>
      <c r="N9" s="201">
        <v>0</v>
      </c>
      <c r="O9" s="201">
        <v>0</v>
      </c>
      <c r="P9" s="201">
        <v>0</v>
      </c>
      <c r="Q9" s="192">
        <v>0</v>
      </c>
      <c r="R9" s="192">
        <f>D9+G9+J9+M9+P9</f>
        <v>33</v>
      </c>
    </row>
    <row r="10" spans="1:19" s="206" customFormat="1" ht="135" customHeight="1" thickBot="1">
      <c r="A10" s="209">
        <v>2</v>
      </c>
      <c r="B10" s="210" t="s">
        <v>331</v>
      </c>
      <c r="C10" s="201">
        <v>35</v>
      </c>
      <c r="D10" s="201">
        <v>22</v>
      </c>
      <c r="E10" s="202">
        <f>(D10-C10)/MAX(C10:D10)</f>
        <v>-0.37142857142857144</v>
      </c>
      <c r="F10" s="201">
        <v>4</v>
      </c>
      <c r="G10" s="201">
        <v>7</v>
      </c>
      <c r="H10" s="202">
        <f>(G10-F10)/MAX(F10:G10)</f>
        <v>0.42857142857142855</v>
      </c>
      <c r="I10" s="201">
        <v>4</v>
      </c>
      <c r="J10" s="201">
        <v>1</v>
      </c>
      <c r="K10" s="202">
        <f>(J10-I10)/MAX(I10:J10)</f>
        <v>-0.75</v>
      </c>
      <c r="L10" s="201">
        <v>0</v>
      </c>
      <c r="M10" s="201">
        <v>0</v>
      </c>
      <c r="N10" s="201">
        <v>0</v>
      </c>
      <c r="O10" s="201">
        <v>0</v>
      </c>
      <c r="P10" s="201">
        <v>0</v>
      </c>
      <c r="Q10" s="201">
        <v>0</v>
      </c>
      <c r="R10" s="201">
        <f t="shared" ref="R10:R20" si="0">D10+G10+J10+M10+P10</f>
        <v>30</v>
      </c>
      <c r="S10" s="215"/>
    </row>
    <row r="11" spans="1:19" ht="211.9" customHeight="1" thickBot="1">
      <c r="A11" s="190">
        <v>3</v>
      </c>
      <c r="B11" s="191" t="s">
        <v>332</v>
      </c>
      <c r="C11" s="192">
        <v>0</v>
      </c>
      <c r="D11" s="201">
        <v>0</v>
      </c>
      <c r="E11" s="201">
        <v>0</v>
      </c>
      <c r="F11" s="201">
        <v>0</v>
      </c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201">
        <v>0</v>
      </c>
      <c r="M11" s="201">
        <v>0</v>
      </c>
      <c r="N11" s="201">
        <v>0</v>
      </c>
      <c r="O11" s="201">
        <v>0</v>
      </c>
      <c r="P11" s="201">
        <v>0</v>
      </c>
      <c r="Q11" s="192">
        <v>0</v>
      </c>
      <c r="R11" s="192">
        <f t="shared" si="0"/>
        <v>0</v>
      </c>
    </row>
    <row r="12" spans="1:19" ht="32.25" thickBot="1">
      <c r="A12" s="194" t="s">
        <v>98</v>
      </c>
      <c r="B12" s="191" t="s">
        <v>333</v>
      </c>
      <c r="C12" s="192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201">
        <v>0</v>
      </c>
      <c r="M12" s="201">
        <v>0</v>
      </c>
      <c r="N12" s="201">
        <v>0</v>
      </c>
      <c r="O12" s="201">
        <v>0</v>
      </c>
      <c r="P12" s="201">
        <v>0</v>
      </c>
      <c r="Q12" s="192">
        <v>0</v>
      </c>
      <c r="R12" s="192">
        <f t="shared" si="0"/>
        <v>0</v>
      </c>
    </row>
    <row r="13" spans="1:19" ht="16.5" thickBot="1">
      <c r="A13" s="194" t="s">
        <v>99</v>
      </c>
      <c r="B13" s="191" t="s">
        <v>334</v>
      </c>
      <c r="C13" s="192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  <c r="I13" s="201">
        <v>0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  <c r="Q13" s="192">
        <v>0</v>
      </c>
      <c r="R13" s="192">
        <f t="shared" si="0"/>
        <v>0</v>
      </c>
    </row>
    <row r="14" spans="1:19" ht="117.6" customHeight="1" thickBot="1">
      <c r="A14" s="190">
        <v>4</v>
      </c>
      <c r="B14" s="191" t="s">
        <v>335</v>
      </c>
      <c r="C14" s="192">
        <v>15</v>
      </c>
      <c r="D14" s="201">
        <v>15</v>
      </c>
      <c r="E14" s="202">
        <f>(D14-C14)/MAX(C14:D14)</f>
        <v>0</v>
      </c>
      <c r="F14" s="201">
        <v>15</v>
      </c>
      <c r="G14" s="201">
        <v>15</v>
      </c>
      <c r="H14" s="202">
        <f>(G14-F14)/MAX(F14:G14)</f>
        <v>0</v>
      </c>
      <c r="I14" s="201">
        <v>15</v>
      </c>
      <c r="J14" s="201">
        <v>15</v>
      </c>
      <c r="K14" s="202">
        <f>(J14-I14)/MAX(I14:J14)</f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192">
        <v>0</v>
      </c>
      <c r="R14" s="192">
        <f t="shared" si="0"/>
        <v>45</v>
      </c>
    </row>
    <row r="15" spans="1:19" ht="85.15" customHeight="1" thickBot="1">
      <c r="A15" s="190">
        <v>5</v>
      </c>
      <c r="B15" s="191" t="s">
        <v>336</v>
      </c>
      <c r="C15" s="192">
        <v>29</v>
      </c>
      <c r="D15" s="201">
        <v>3</v>
      </c>
      <c r="E15" s="202">
        <f t="shared" ref="E15:E16" si="1">(D15-C15)/MAX(C15:D15)</f>
        <v>-0.89655172413793105</v>
      </c>
      <c r="F15" s="201">
        <v>4</v>
      </c>
      <c r="G15" s="201">
        <v>2</v>
      </c>
      <c r="H15" s="202">
        <f t="shared" ref="H15:H16" si="2">(G15-F15)/MAX(F15:G15)</f>
        <v>-0.5</v>
      </c>
      <c r="I15" s="201">
        <v>4</v>
      </c>
      <c r="J15" s="201">
        <v>0</v>
      </c>
      <c r="K15" s="202">
        <f t="shared" ref="K15:K16" si="3">(J15-I15)/MAX(I15:J15)</f>
        <v>-1</v>
      </c>
      <c r="L15" s="201">
        <v>0</v>
      </c>
      <c r="M15" s="201">
        <v>0</v>
      </c>
      <c r="N15" s="201"/>
      <c r="O15" s="201"/>
      <c r="P15" s="201"/>
      <c r="Q15" s="192">
        <v>0</v>
      </c>
      <c r="R15" s="192">
        <f t="shared" si="0"/>
        <v>5</v>
      </c>
    </row>
    <row r="16" spans="1:19" ht="82.15" customHeight="1" thickBot="1">
      <c r="A16" s="190">
        <v>6</v>
      </c>
      <c r="B16" s="191" t="s">
        <v>337</v>
      </c>
      <c r="C16" s="192">
        <v>17</v>
      </c>
      <c r="D16" s="201">
        <v>17</v>
      </c>
      <c r="E16" s="202">
        <f t="shared" si="1"/>
        <v>0</v>
      </c>
      <c r="F16" s="201">
        <v>1</v>
      </c>
      <c r="G16" s="201">
        <v>6</v>
      </c>
      <c r="H16" s="202">
        <f t="shared" si="2"/>
        <v>0.83333333333333337</v>
      </c>
      <c r="I16" s="201">
        <v>0</v>
      </c>
      <c r="J16" s="201">
        <v>2</v>
      </c>
      <c r="K16" s="202">
        <f t="shared" si="3"/>
        <v>1</v>
      </c>
      <c r="L16" s="201">
        <v>0</v>
      </c>
      <c r="M16" s="201">
        <v>0</v>
      </c>
      <c r="N16" s="201"/>
      <c r="O16" s="201"/>
      <c r="P16" s="201"/>
      <c r="Q16" s="192">
        <v>0</v>
      </c>
      <c r="R16" s="192">
        <f t="shared" si="0"/>
        <v>25</v>
      </c>
      <c r="S16" s="214"/>
    </row>
    <row r="17" spans="1:18" ht="184.15" customHeight="1" thickBot="1">
      <c r="A17" s="190">
        <v>7</v>
      </c>
      <c r="B17" s="191" t="s">
        <v>338</v>
      </c>
      <c r="C17" s="192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192">
        <v>0</v>
      </c>
      <c r="R17" s="192">
        <f t="shared" si="0"/>
        <v>0</v>
      </c>
    </row>
    <row r="18" spans="1:18" ht="23.45" customHeight="1" thickBot="1">
      <c r="A18" s="194" t="s">
        <v>339</v>
      </c>
      <c r="B18" s="191" t="s">
        <v>333</v>
      </c>
      <c r="C18" s="192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192">
        <v>0</v>
      </c>
      <c r="R18" s="192">
        <f t="shared" si="0"/>
        <v>0</v>
      </c>
    </row>
    <row r="19" spans="1:18" ht="16.5" thickBot="1">
      <c r="A19" s="194" t="s">
        <v>340</v>
      </c>
      <c r="B19" s="191" t="s">
        <v>341</v>
      </c>
      <c r="C19" s="192">
        <v>0</v>
      </c>
      <c r="D19" s="201">
        <v>0</v>
      </c>
      <c r="E19" s="201">
        <v>0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192">
        <v>0</v>
      </c>
      <c r="R19" s="192">
        <f t="shared" si="0"/>
        <v>0</v>
      </c>
    </row>
    <row r="20" spans="1:18" ht="101.45" customHeight="1" thickBot="1">
      <c r="A20" s="190"/>
      <c r="B20" s="191" t="s">
        <v>342</v>
      </c>
      <c r="C20" s="192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192"/>
      <c r="R20" s="192">
        <f t="shared" si="0"/>
        <v>0</v>
      </c>
    </row>
    <row r="26" spans="1:18">
      <c r="F26" t="s">
        <v>343</v>
      </c>
    </row>
  </sheetData>
  <mergeCells count="21">
    <mergeCell ref="C4:E4"/>
    <mergeCell ref="F4:H4"/>
    <mergeCell ref="I4:K4"/>
    <mergeCell ref="L4:N4"/>
    <mergeCell ref="O4:Q4"/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</mergeCells>
  <pageMargins left="0.16" right="0.11811023622047245" top="0.39" bottom="0.35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25"/>
  <sheetViews>
    <sheetView workbookViewId="0">
      <selection activeCell="G37" sqref="G37"/>
    </sheetView>
  </sheetViews>
  <sheetFormatPr defaultColWidth="8.85546875" defaultRowHeight="15"/>
  <cols>
    <col min="1" max="1" width="12.7109375" style="218" customWidth="1"/>
    <col min="2" max="2" width="16" style="218" customWidth="1"/>
    <col min="3" max="3" width="7.7109375" style="218" customWidth="1"/>
    <col min="4" max="4" width="13" style="218" customWidth="1"/>
    <col min="5" max="6" width="15.28515625" style="218" customWidth="1"/>
    <col min="7" max="7" width="13.28515625" style="218" customWidth="1"/>
    <col min="8" max="8" width="15.5703125" style="218" customWidth="1"/>
    <col min="9" max="9" width="15.85546875" style="218" customWidth="1"/>
    <col min="10" max="10" width="16" style="218" customWidth="1"/>
    <col min="11" max="11" width="14.7109375" style="218" customWidth="1"/>
    <col min="12" max="12" width="0" style="218" hidden="1" customWidth="1"/>
    <col min="13" max="13" width="13.140625" style="218" hidden="1" customWidth="1"/>
    <col min="14" max="14" width="12.5703125" style="218" hidden="1" customWidth="1"/>
    <col min="15" max="15" width="13.7109375" style="218" hidden="1" customWidth="1"/>
    <col min="16" max="16" width="10.7109375" style="218" hidden="1" customWidth="1"/>
    <col min="17" max="17" width="13.28515625" style="218" hidden="1" customWidth="1"/>
    <col min="18" max="18" width="14" style="218" hidden="1" customWidth="1"/>
    <col min="19" max="19" width="13.7109375" style="218" hidden="1" customWidth="1"/>
    <col min="20" max="20" width="14" style="218" hidden="1" customWidth="1"/>
    <col min="21" max="16384" width="8.85546875" style="218"/>
  </cols>
  <sheetData>
    <row r="2" spans="1:20" ht="15.75">
      <c r="A2" s="216" t="s">
        <v>367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20" ht="112.15" customHeight="1">
      <c r="A3" s="372" t="s">
        <v>383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20" ht="16.149999999999999" customHeight="1" thickBot="1">
      <c r="K4" s="219" t="s">
        <v>368</v>
      </c>
    </row>
    <row r="5" spans="1:20" ht="16.5" thickBot="1">
      <c r="A5" s="373" t="s">
        <v>369</v>
      </c>
      <c r="B5" s="374"/>
      <c r="C5" s="375"/>
      <c r="D5" s="373">
        <v>15</v>
      </c>
      <c r="E5" s="375"/>
      <c r="F5" s="373">
        <v>150</v>
      </c>
      <c r="G5" s="375"/>
      <c r="H5" s="373">
        <v>250</v>
      </c>
      <c r="I5" s="375"/>
      <c r="J5" s="373">
        <v>670</v>
      </c>
      <c r="K5" s="375"/>
    </row>
    <row r="6" spans="1:20" ht="16.5" thickBot="1">
      <c r="A6" s="373" t="s">
        <v>370</v>
      </c>
      <c r="B6" s="374"/>
      <c r="C6" s="375"/>
      <c r="D6" s="220" t="s">
        <v>371</v>
      </c>
      <c r="E6" s="220" t="s">
        <v>372</v>
      </c>
      <c r="F6" s="220" t="s">
        <v>371</v>
      </c>
      <c r="G6" s="220" t="s">
        <v>372</v>
      </c>
      <c r="H6" s="220" t="s">
        <v>371</v>
      </c>
      <c r="I6" s="220" t="s">
        <v>372</v>
      </c>
      <c r="J6" s="220" t="s">
        <v>371</v>
      </c>
      <c r="K6" s="220" t="s">
        <v>372</v>
      </c>
    </row>
    <row r="7" spans="1:20" ht="95.25" thickBot="1">
      <c r="A7" s="221" t="s">
        <v>373</v>
      </c>
      <c r="B7" s="222" t="s">
        <v>374</v>
      </c>
      <c r="C7" s="222" t="s">
        <v>375</v>
      </c>
      <c r="D7" s="222"/>
      <c r="E7" s="222"/>
      <c r="F7" s="222"/>
      <c r="G7" s="222"/>
      <c r="H7" s="222"/>
      <c r="I7" s="222"/>
      <c r="J7" s="222"/>
      <c r="K7" s="222"/>
    </row>
    <row r="8" spans="1:20" ht="52.15" customHeight="1" thickBot="1">
      <c r="A8" s="223" t="s">
        <v>376</v>
      </c>
      <c r="B8" s="376" t="s">
        <v>377</v>
      </c>
      <c r="C8" s="222" t="s">
        <v>378</v>
      </c>
      <c r="D8" s="224">
        <f>M8*7.8</f>
        <v>926164.74600000004</v>
      </c>
      <c r="E8" s="225">
        <v>550</v>
      </c>
      <c r="F8" s="224">
        <f>O8*7.8</f>
        <v>9062063.9460000005</v>
      </c>
      <c r="G8" s="224">
        <f t="shared" ref="G8:K23" si="0">P8*7.8</f>
        <v>3942299.6340000001</v>
      </c>
      <c r="H8" s="224">
        <f t="shared" si="0"/>
        <v>19988533.188000001</v>
      </c>
      <c r="I8" s="224">
        <f t="shared" si="0"/>
        <v>9624595.3440000005</v>
      </c>
      <c r="J8" s="224">
        <f t="shared" si="0"/>
        <v>29851156.374000002</v>
      </c>
      <c r="K8" s="224">
        <f t="shared" si="0"/>
        <v>19077896.526000001</v>
      </c>
      <c r="M8" s="224">
        <v>118739.07</v>
      </c>
      <c r="N8" s="226">
        <v>550</v>
      </c>
      <c r="O8" s="224">
        <v>1161803.07</v>
      </c>
      <c r="P8" s="224">
        <v>505423.03</v>
      </c>
      <c r="Q8" s="224">
        <v>2562632.46</v>
      </c>
      <c r="R8" s="224">
        <v>1233922.48</v>
      </c>
      <c r="S8" s="224">
        <v>3827071.33</v>
      </c>
      <c r="T8" s="224">
        <v>2445884.17</v>
      </c>
    </row>
    <row r="9" spans="1:20" ht="45" customHeight="1" thickBot="1">
      <c r="A9" s="223" t="s">
        <v>379</v>
      </c>
      <c r="B9" s="377"/>
      <c r="C9" s="222" t="s">
        <v>380</v>
      </c>
      <c r="D9" s="224">
        <f>M9*7.8</f>
        <v>915347.15999999992</v>
      </c>
      <c r="E9" s="225">
        <v>550</v>
      </c>
      <c r="F9" s="224">
        <f t="shared" ref="F9:F11" si="1">O9*7.8</f>
        <v>9051246.3599999994</v>
      </c>
      <c r="G9" s="224">
        <f t="shared" si="0"/>
        <v>3936890.8799999999</v>
      </c>
      <c r="H9" s="224">
        <f t="shared" si="0"/>
        <v>19937661.041999999</v>
      </c>
      <c r="I9" s="224">
        <f t="shared" si="0"/>
        <v>9599159.3099999987</v>
      </c>
      <c r="J9" s="224">
        <f t="shared" si="0"/>
        <v>29829521.202</v>
      </c>
      <c r="K9" s="224">
        <f t="shared" si="0"/>
        <v>19067078.939999998</v>
      </c>
      <c r="M9" s="224">
        <v>117352.2</v>
      </c>
      <c r="N9" s="226">
        <v>550</v>
      </c>
      <c r="O9" s="224">
        <v>1160416.2</v>
      </c>
      <c r="P9" s="224">
        <v>504729.59999999998</v>
      </c>
      <c r="Q9" s="224">
        <v>2556110.39</v>
      </c>
      <c r="R9" s="224">
        <v>1230661.45</v>
      </c>
      <c r="S9" s="224">
        <v>3824297.59</v>
      </c>
      <c r="T9" s="224">
        <v>2444497.2999999998</v>
      </c>
    </row>
    <row r="10" spans="1:20" ht="16.5" thickBot="1">
      <c r="A10" s="227"/>
      <c r="B10" s="376" t="s">
        <v>381</v>
      </c>
      <c r="C10" s="222" t="s">
        <v>378</v>
      </c>
      <c r="D10" s="224">
        <f t="shared" ref="D10:F23" si="2">M10*7.8</f>
        <v>84567.131999999998</v>
      </c>
      <c r="E10" s="225">
        <v>550</v>
      </c>
      <c r="F10" s="224">
        <f t="shared" si="1"/>
        <v>429623.61</v>
      </c>
      <c r="G10" s="224">
        <f t="shared" si="0"/>
        <v>402087.89400000003</v>
      </c>
      <c r="H10" s="224">
        <f t="shared" si="0"/>
        <v>846202.18800000008</v>
      </c>
      <c r="I10" s="224">
        <f t="shared" si="0"/>
        <v>718477.34399999992</v>
      </c>
      <c r="J10" s="224">
        <f t="shared" si="0"/>
        <v>2203354.2960000001</v>
      </c>
      <c r="K10" s="224">
        <f t="shared" si="0"/>
        <v>1983068.1780000001</v>
      </c>
      <c r="M10" s="224">
        <v>10841.94</v>
      </c>
      <c r="N10" s="226">
        <v>550</v>
      </c>
      <c r="O10" s="224">
        <v>55079.95</v>
      </c>
      <c r="P10" s="224">
        <v>51549.73</v>
      </c>
      <c r="Q10" s="224">
        <v>108487.46</v>
      </c>
      <c r="R10" s="224">
        <v>92112.48</v>
      </c>
      <c r="S10" s="224">
        <v>282481.32</v>
      </c>
      <c r="T10" s="224">
        <v>254239.51</v>
      </c>
    </row>
    <row r="11" spans="1:20" ht="16.5" thickBot="1">
      <c r="A11" s="228"/>
      <c r="B11" s="377"/>
      <c r="C11" s="222" t="s">
        <v>380</v>
      </c>
      <c r="D11" s="224">
        <f t="shared" si="2"/>
        <v>65094.119999999995</v>
      </c>
      <c r="E11" s="225">
        <v>550</v>
      </c>
      <c r="F11" s="224">
        <f t="shared" si="1"/>
        <v>415701</v>
      </c>
      <c r="G11" s="224">
        <f t="shared" si="0"/>
        <v>395126.55</v>
      </c>
      <c r="H11" s="224">
        <f t="shared" si="0"/>
        <v>795330.04200000002</v>
      </c>
      <c r="I11" s="224">
        <f t="shared" si="0"/>
        <v>693041.30999999994</v>
      </c>
      <c r="J11" s="224">
        <f t="shared" si="0"/>
        <v>2147250.9240000001</v>
      </c>
      <c r="K11" s="224">
        <f t="shared" si="0"/>
        <v>1955016.4920000001</v>
      </c>
      <c r="M11" s="224">
        <v>8345.4</v>
      </c>
      <c r="N11" s="226">
        <v>550</v>
      </c>
      <c r="O11" s="224">
        <v>53295</v>
      </c>
      <c r="P11" s="224">
        <v>50657.25</v>
      </c>
      <c r="Q11" s="224">
        <v>101965.39</v>
      </c>
      <c r="R11" s="224">
        <v>88851.45</v>
      </c>
      <c r="S11" s="224">
        <v>275288.58</v>
      </c>
      <c r="T11" s="224">
        <v>250643.14</v>
      </c>
    </row>
    <row r="12" spans="1:20" ht="16.5" thickBot="1">
      <c r="A12" s="376">
        <v>750</v>
      </c>
      <c r="B12" s="376" t="s">
        <v>377</v>
      </c>
      <c r="C12" s="222" t="s">
        <v>378</v>
      </c>
      <c r="D12" s="224">
        <f t="shared" si="2"/>
        <v>959428.62599999993</v>
      </c>
      <c r="E12" s="224">
        <f t="shared" si="2"/>
        <v>1329938.064</v>
      </c>
      <c r="F12" s="224">
        <f t="shared" si="2"/>
        <v>9095327.8259999994</v>
      </c>
      <c r="G12" s="224">
        <f t="shared" si="0"/>
        <v>3958931.574</v>
      </c>
      <c r="H12" s="224">
        <f t="shared" si="0"/>
        <v>20271204.719999999</v>
      </c>
      <c r="I12" s="224">
        <f t="shared" si="0"/>
        <v>9765931.1099999994</v>
      </c>
      <c r="J12" s="224">
        <f t="shared" si="0"/>
        <v>29917684.212000001</v>
      </c>
      <c r="K12" s="224">
        <f t="shared" si="0"/>
        <v>19111160.405999999</v>
      </c>
      <c r="M12" s="224">
        <v>123003.67</v>
      </c>
      <c r="N12" s="224">
        <v>170504.88</v>
      </c>
      <c r="O12" s="224">
        <v>1166067.67</v>
      </c>
      <c r="P12" s="224">
        <v>507555.33</v>
      </c>
      <c r="Q12" s="224">
        <v>2598872.4</v>
      </c>
      <c r="R12" s="224">
        <v>1252042.45</v>
      </c>
      <c r="S12" s="224">
        <v>3835600.54</v>
      </c>
      <c r="T12" s="224">
        <v>2450148.77</v>
      </c>
    </row>
    <row r="13" spans="1:20" ht="16.5" thickBot="1">
      <c r="A13" s="378"/>
      <c r="B13" s="377"/>
      <c r="C13" s="222" t="s">
        <v>380</v>
      </c>
      <c r="D13" s="224">
        <f t="shared" si="2"/>
        <v>932384.62199999997</v>
      </c>
      <c r="E13" s="224">
        <f t="shared" si="2"/>
        <v>1316416.1399999999</v>
      </c>
      <c r="F13" s="224">
        <f t="shared" si="2"/>
        <v>9068283.8220000006</v>
      </c>
      <c r="G13" s="224">
        <f t="shared" si="0"/>
        <v>3945409.65</v>
      </c>
      <c r="H13" s="224">
        <f t="shared" si="0"/>
        <v>20144024.472000003</v>
      </c>
      <c r="I13" s="224">
        <f t="shared" si="0"/>
        <v>9702340.9860000014</v>
      </c>
      <c r="J13" s="224">
        <f t="shared" si="0"/>
        <v>29863596.281999998</v>
      </c>
      <c r="K13" s="224">
        <f t="shared" si="0"/>
        <v>19084116.401999999</v>
      </c>
      <c r="M13" s="224">
        <v>119536.49</v>
      </c>
      <c r="N13" s="224">
        <v>168771.3</v>
      </c>
      <c r="O13" s="224">
        <v>1162600.49</v>
      </c>
      <c r="P13" s="224">
        <v>505821.75</v>
      </c>
      <c r="Q13" s="224">
        <v>2582567.2400000002</v>
      </c>
      <c r="R13" s="224">
        <v>1243889.8700000001</v>
      </c>
      <c r="S13" s="224">
        <v>3828666.19</v>
      </c>
      <c r="T13" s="224">
        <v>2446681.59</v>
      </c>
    </row>
    <row r="14" spans="1:20" ht="16.5" thickBot="1">
      <c r="A14" s="378"/>
      <c r="B14" s="376" t="s">
        <v>381</v>
      </c>
      <c r="C14" s="222" t="s">
        <v>378</v>
      </c>
      <c r="D14" s="224">
        <f t="shared" si="2"/>
        <v>155235.054</v>
      </c>
      <c r="E14" s="224">
        <f t="shared" si="2"/>
        <v>96345.131999999998</v>
      </c>
      <c r="F14" s="224">
        <f t="shared" si="2"/>
        <v>512230.91400000005</v>
      </c>
      <c r="G14" s="224">
        <f t="shared" si="0"/>
        <v>443391.54599999997</v>
      </c>
      <c r="H14" s="224">
        <f t="shared" si="0"/>
        <v>1128873.72</v>
      </c>
      <c r="I14" s="224">
        <f t="shared" si="0"/>
        <v>859813.11</v>
      </c>
      <c r="J14" s="224">
        <f t="shared" si="0"/>
        <v>2864212.5719999997</v>
      </c>
      <c r="K14" s="224">
        <f t="shared" si="0"/>
        <v>2313497.3159999996</v>
      </c>
      <c r="M14" s="224">
        <v>19901.93</v>
      </c>
      <c r="N14" s="224">
        <v>12351.94</v>
      </c>
      <c r="O14" s="224">
        <v>65670.63</v>
      </c>
      <c r="P14" s="224">
        <v>56845.07</v>
      </c>
      <c r="Q14" s="224">
        <v>144727.4</v>
      </c>
      <c r="R14" s="224">
        <v>110232.45</v>
      </c>
      <c r="S14" s="224">
        <v>367206.74</v>
      </c>
      <c r="T14" s="224">
        <v>296602.21999999997</v>
      </c>
    </row>
    <row r="15" spans="1:20" ht="16.5" thickBot="1">
      <c r="A15" s="377"/>
      <c r="B15" s="377"/>
      <c r="C15" s="222" t="s">
        <v>380</v>
      </c>
      <c r="D15" s="224">
        <f t="shared" si="2"/>
        <v>106552.52399999999</v>
      </c>
      <c r="E15" s="224">
        <f t="shared" si="2"/>
        <v>72003.827999999994</v>
      </c>
      <c r="F15" s="224">
        <f t="shared" si="2"/>
        <v>477424.272</v>
      </c>
      <c r="G15" s="224">
        <f t="shared" si="0"/>
        <v>425988.18599999999</v>
      </c>
      <c r="H15" s="224">
        <f t="shared" si="0"/>
        <v>1001693.4720000001</v>
      </c>
      <c r="I15" s="224">
        <f t="shared" si="0"/>
        <v>796222.98599999992</v>
      </c>
      <c r="J15" s="224">
        <f t="shared" si="0"/>
        <v>2723954.142</v>
      </c>
      <c r="K15" s="224">
        <f t="shared" si="0"/>
        <v>2243368.1399999997</v>
      </c>
      <c r="M15" s="224">
        <v>13660.58</v>
      </c>
      <c r="N15" s="224">
        <v>9231.26</v>
      </c>
      <c r="O15" s="224">
        <v>61208.24</v>
      </c>
      <c r="P15" s="224">
        <v>54613.87</v>
      </c>
      <c r="Q15" s="224">
        <v>128422.24</v>
      </c>
      <c r="R15" s="224">
        <v>102079.87</v>
      </c>
      <c r="S15" s="224">
        <v>349224.89</v>
      </c>
      <c r="T15" s="224">
        <v>287611.3</v>
      </c>
    </row>
    <row r="16" spans="1:20" ht="16.5" thickBot="1">
      <c r="A16" s="376">
        <v>1000</v>
      </c>
      <c r="B16" s="376" t="s">
        <v>377</v>
      </c>
      <c r="C16" s="222" t="s">
        <v>378</v>
      </c>
      <c r="D16" s="224">
        <f t="shared" si="2"/>
        <v>977908.54200000002</v>
      </c>
      <c r="E16" s="224">
        <f t="shared" si="2"/>
        <v>1339178.0999999999</v>
      </c>
      <c r="F16" s="224">
        <f t="shared" si="2"/>
        <v>9047279.9819999989</v>
      </c>
      <c r="G16" s="224">
        <f t="shared" si="0"/>
        <v>3968171.61</v>
      </c>
      <c r="H16" s="224">
        <f t="shared" si="0"/>
        <v>20428244.460000001</v>
      </c>
      <c r="I16" s="224">
        <f t="shared" si="0"/>
        <v>9844450.9800000004</v>
      </c>
      <c r="J16" s="224">
        <f t="shared" si="0"/>
        <v>29954644.044</v>
      </c>
      <c r="K16" s="224">
        <f t="shared" si="0"/>
        <v>19129640.322000001</v>
      </c>
      <c r="M16" s="224">
        <v>125372.89</v>
      </c>
      <c r="N16" s="224">
        <v>171689.5</v>
      </c>
      <c r="O16" s="224">
        <v>1159907.69</v>
      </c>
      <c r="P16" s="224">
        <v>508739.95</v>
      </c>
      <c r="Q16" s="224">
        <v>2619005.7000000002</v>
      </c>
      <c r="R16" s="224">
        <v>1262109.1000000001</v>
      </c>
      <c r="S16" s="224">
        <v>3840338.98</v>
      </c>
      <c r="T16" s="224">
        <v>2452517.9900000002</v>
      </c>
    </row>
    <row r="17" spans="1:20" ht="16.5" thickBot="1">
      <c r="A17" s="378"/>
      <c r="B17" s="377"/>
      <c r="C17" s="222" t="s">
        <v>380</v>
      </c>
      <c r="D17" s="224">
        <f t="shared" si="2"/>
        <v>941849.92200000002</v>
      </c>
      <c r="E17" s="224">
        <f t="shared" si="2"/>
        <v>1321148.7899999998</v>
      </c>
      <c r="F17" s="224">
        <f t="shared" si="2"/>
        <v>9077749.1219999995</v>
      </c>
      <c r="G17" s="224">
        <f t="shared" si="0"/>
        <v>3950142.3</v>
      </c>
      <c r="H17" s="224">
        <f t="shared" si="0"/>
        <v>20258670.743999999</v>
      </c>
      <c r="I17" s="224">
        <f t="shared" si="0"/>
        <v>9759664.1219999995</v>
      </c>
      <c r="J17" s="224">
        <f t="shared" si="0"/>
        <v>29882526.804000001</v>
      </c>
      <c r="K17" s="224">
        <f t="shared" si="0"/>
        <v>19093581.702</v>
      </c>
      <c r="M17" s="224">
        <v>120749.99</v>
      </c>
      <c r="N17" s="224">
        <v>169378.05</v>
      </c>
      <c r="O17" s="224">
        <v>1163813.99</v>
      </c>
      <c r="P17" s="224">
        <v>506428.5</v>
      </c>
      <c r="Q17" s="224">
        <v>2597265.48</v>
      </c>
      <c r="R17" s="224">
        <v>1251238.99</v>
      </c>
      <c r="S17" s="224">
        <v>3831093.18</v>
      </c>
      <c r="T17" s="224">
        <v>2447895.09</v>
      </c>
    </row>
    <row r="18" spans="1:20" ht="16.5" thickBot="1">
      <c r="A18" s="378"/>
      <c r="B18" s="376" t="s">
        <v>381</v>
      </c>
      <c r="C18" s="222" t="s">
        <v>378</v>
      </c>
      <c r="D18" s="224">
        <f t="shared" si="2"/>
        <v>194494.94999999998</v>
      </c>
      <c r="E18" s="224">
        <f t="shared" si="2"/>
        <v>115975.08</v>
      </c>
      <c r="F18" s="224">
        <f t="shared" si="2"/>
        <v>558123.85199999996</v>
      </c>
      <c r="G18" s="224">
        <f t="shared" si="0"/>
        <v>466337.97599999997</v>
      </c>
      <c r="H18" s="224">
        <f t="shared" si="0"/>
        <v>1285913.46</v>
      </c>
      <c r="I18" s="224">
        <f t="shared" si="0"/>
        <v>938332.98</v>
      </c>
      <c r="J18" s="224">
        <f t="shared" si="0"/>
        <v>3231356.0759999999</v>
      </c>
      <c r="K18" s="224">
        <f t="shared" si="0"/>
        <v>2497069.068</v>
      </c>
      <c r="M18" s="224">
        <v>24935.25</v>
      </c>
      <c r="N18" s="224">
        <v>14868.6</v>
      </c>
      <c r="O18" s="224">
        <v>71554.34</v>
      </c>
      <c r="P18" s="224">
        <v>59786.92</v>
      </c>
      <c r="Q18" s="224">
        <v>164860.70000000001</v>
      </c>
      <c r="R18" s="224">
        <v>120299.1</v>
      </c>
      <c r="S18" s="224">
        <v>414276.42</v>
      </c>
      <c r="T18" s="224">
        <v>320137.06</v>
      </c>
    </row>
    <row r="19" spans="1:20" ht="16.5" thickBot="1">
      <c r="A19" s="377"/>
      <c r="B19" s="377"/>
      <c r="C19" s="222" t="s">
        <v>380</v>
      </c>
      <c r="D19" s="224">
        <f t="shared" si="2"/>
        <v>129584.91</v>
      </c>
      <c r="E19" s="224">
        <f t="shared" si="2"/>
        <v>83520.06</v>
      </c>
      <c r="F19" s="224">
        <f t="shared" si="2"/>
        <v>511715.02200000006</v>
      </c>
      <c r="G19" s="224">
        <f t="shared" si="0"/>
        <v>443133.6</v>
      </c>
      <c r="H19" s="224">
        <f t="shared" si="0"/>
        <v>1116339.7439999999</v>
      </c>
      <c r="I19" s="224">
        <f t="shared" si="0"/>
        <v>853546.12199999997</v>
      </c>
      <c r="J19" s="224">
        <f t="shared" si="0"/>
        <v>3044344.8360000001</v>
      </c>
      <c r="K19" s="224">
        <f t="shared" si="0"/>
        <v>2403563.4479999999</v>
      </c>
      <c r="M19" s="224">
        <v>16613.45</v>
      </c>
      <c r="N19" s="224">
        <v>10707.7</v>
      </c>
      <c r="O19" s="224">
        <v>65604.490000000005</v>
      </c>
      <c r="P19" s="224">
        <v>56812</v>
      </c>
      <c r="Q19" s="224">
        <v>143120.48000000001</v>
      </c>
      <c r="R19" s="224">
        <v>109428.99</v>
      </c>
      <c r="S19" s="224">
        <v>390300.62</v>
      </c>
      <c r="T19" s="224">
        <v>308149.15999999997</v>
      </c>
    </row>
    <row r="20" spans="1:20" ht="16.5" thickBot="1">
      <c r="A20" s="376">
        <v>1250</v>
      </c>
      <c r="B20" s="376" t="s">
        <v>377</v>
      </c>
      <c r="C20" s="222" t="s">
        <v>378</v>
      </c>
      <c r="D20" s="224">
        <f t="shared" si="2"/>
        <v>996388.45799999998</v>
      </c>
      <c r="E20" s="224">
        <f t="shared" si="2"/>
        <v>1348418.058</v>
      </c>
      <c r="F20" s="224">
        <f t="shared" si="2"/>
        <v>9049127.9580000006</v>
      </c>
      <c r="G20" s="224">
        <f t="shared" si="0"/>
        <v>3977411.568</v>
      </c>
      <c r="H20" s="224">
        <f t="shared" si="0"/>
        <v>20585284.199999999</v>
      </c>
      <c r="I20" s="224">
        <f t="shared" si="0"/>
        <v>9922970.8499999996</v>
      </c>
      <c r="J20" s="224">
        <f t="shared" si="0"/>
        <v>29991603.954</v>
      </c>
      <c r="K20" s="224">
        <f t="shared" si="0"/>
        <v>19148120.237999998</v>
      </c>
      <c r="M20" s="224">
        <v>127742.11</v>
      </c>
      <c r="N20" s="224">
        <v>172874.11</v>
      </c>
      <c r="O20" s="224">
        <v>1160144.6100000001</v>
      </c>
      <c r="P20" s="224">
        <v>509924.56</v>
      </c>
      <c r="Q20" s="224">
        <v>2639139</v>
      </c>
      <c r="R20" s="224">
        <v>1272175.75</v>
      </c>
      <c r="S20" s="224">
        <v>3845077.43</v>
      </c>
      <c r="T20" s="224">
        <v>2454887.21</v>
      </c>
    </row>
    <row r="21" spans="1:20" ht="16.5" thickBot="1">
      <c r="A21" s="378"/>
      <c r="B21" s="377"/>
      <c r="C21" s="222" t="s">
        <v>380</v>
      </c>
      <c r="D21" s="224">
        <f t="shared" si="2"/>
        <v>951315.22200000007</v>
      </c>
      <c r="E21" s="224">
        <f t="shared" si="2"/>
        <v>1325881.362</v>
      </c>
      <c r="F21" s="224">
        <f t="shared" si="2"/>
        <v>9087214.4220000003</v>
      </c>
      <c r="G21" s="224">
        <f t="shared" si="0"/>
        <v>3954874.872</v>
      </c>
      <c r="H21" s="224">
        <f t="shared" si="0"/>
        <v>20373317.094000001</v>
      </c>
      <c r="I21" s="224">
        <f t="shared" si="0"/>
        <v>9816987.2580000013</v>
      </c>
      <c r="J21" s="224">
        <f t="shared" si="0"/>
        <v>29901457.403999999</v>
      </c>
      <c r="K21" s="224">
        <f t="shared" si="0"/>
        <v>19103047.001999997</v>
      </c>
      <c r="M21" s="224">
        <v>121963.49</v>
      </c>
      <c r="N21" s="224">
        <v>169984.79</v>
      </c>
      <c r="O21" s="224">
        <v>1165027.49</v>
      </c>
      <c r="P21" s="224">
        <v>507035.24</v>
      </c>
      <c r="Q21" s="224">
        <v>2611963.73</v>
      </c>
      <c r="R21" s="224">
        <v>1258588.1100000001</v>
      </c>
      <c r="S21" s="224">
        <v>3833520.18</v>
      </c>
      <c r="T21" s="224">
        <v>2449108.59</v>
      </c>
    </row>
    <row r="22" spans="1:20" ht="16.5" thickBot="1">
      <c r="A22" s="378"/>
      <c r="B22" s="376" t="s">
        <v>381</v>
      </c>
      <c r="C22" s="222" t="s">
        <v>378</v>
      </c>
      <c r="D22" s="224">
        <f t="shared" si="2"/>
        <v>233754.924</v>
      </c>
      <c r="E22" s="224">
        <f t="shared" si="2"/>
        <v>135605.02799999999</v>
      </c>
      <c r="F22" s="224">
        <f t="shared" si="2"/>
        <v>604016.79</v>
      </c>
      <c r="G22" s="224">
        <f t="shared" si="0"/>
        <v>489284.484</v>
      </c>
      <c r="H22" s="224">
        <f t="shared" si="0"/>
        <v>1442953.2</v>
      </c>
      <c r="I22" s="224">
        <f t="shared" si="0"/>
        <v>1016852.85</v>
      </c>
      <c r="J22" s="224">
        <f t="shared" si="0"/>
        <v>3598499.5799999996</v>
      </c>
      <c r="K22" s="224">
        <f t="shared" si="0"/>
        <v>2680640.8200000003</v>
      </c>
      <c r="M22" s="224">
        <v>29968.58</v>
      </c>
      <c r="N22" s="224">
        <v>17385.259999999998</v>
      </c>
      <c r="O22" s="224">
        <v>77438.05</v>
      </c>
      <c r="P22" s="224">
        <v>62728.78</v>
      </c>
      <c r="Q22" s="224">
        <v>184994</v>
      </c>
      <c r="R22" s="224">
        <v>130365.75</v>
      </c>
      <c r="S22" s="224">
        <v>461346.1</v>
      </c>
      <c r="T22" s="224">
        <v>343671.9</v>
      </c>
    </row>
    <row r="23" spans="1:20" ht="16.5" thickBot="1">
      <c r="A23" s="377"/>
      <c r="B23" s="377"/>
      <c r="C23" s="222" t="s">
        <v>380</v>
      </c>
      <c r="D23" s="224">
        <f t="shared" si="2"/>
        <v>152617.37400000001</v>
      </c>
      <c r="E23" s="224">
        <f t="shared" si="2"/>
        <v>95036.291999999987</v>
      </c>
      <c r="F23" s="224">
        <f t="shared" si="2"/>
        <v>546005.772</v>
      </c>
      <c r="G23" s="224">
        <f t="shared" si="0"/>
        <v>460278.93599999999</v>
      </c>
      <c r="H23" s="224">
        <f t="shared" si="0"/>
        <v>1230986.094</v>
      </c>
      <c r="I23" s="224">
        <f t="shared" si="0"/>
        <v>910869.25800000003</v>
      </c>
      <c r="J23" s="224">
        <f t="shared" si="0"/>
        <v>3364735.53</v>
      </c>
      <c r="K23" s="224">
        <f t="shared" si="0"/>
        <v>2563758.8340000003</v>
      </c>
      <c r="M23" s="224">
        <v>19566.330000000002</v>
      </c>
      <c r="N23" s="224">
        <v>12184.14</v>
      </c>
      <c r="O23" s="224">
        <v>70000.740000000005</v>
      </c>
      <c r="P23" s="224">
        <v>59010.12</v>
      </c>
      <c r="Q23" s="224">
        <v>157818.73000000001</v>
      </c>
      <c r="R23" s="224">
        <v>116778.11</v>
      </c>
      <c r="S23" s="224">
        <v>431376.35</v>
      </c>
      <c r="T23" s="224">
        <v>328687.03000000003</v>
      </c>
    </row>
    <row r="25" spans="1:20" ht="15.75">
      <c r="A25" s="229" t="s">
        <v>382</v>
      </c>
    </row>
  </sheetData>
  <mergeCells count="18">
    <mergeCell ref="A16:A19"/>
    <mergeCell ref="B16:B17"/>
    <mergeCell ref="B18:B19"/>
    <mergeCell ref="A20:A23"/>
    <mergeCell ref="B20:B21"/>
    <mergeCell ref="B22:B23"/>
    <mergeCell ref="A6:C6"/>
    <mergeCell ref="B8:B9"/>
    <mergeCell ref="B10:B11"/>
    <mergeCell ref="A12:A15"/>
    <mergeCell ref="B12:B13"/>
    <mergeCell ref="B14:B15"/>
    <mergeCell ref="A3:K3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"/>
  <sheetViews>
    <sheetView topLeftCell="A4" zoomScaleNormal="100" workbookViewId="0">
      <selection activeCell="H9" sqref="H9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4.7109375" customWidth="1"/>
    <col min="11" max="11" width="14.85546875" customWidth="1"/>
    <col min="14" max="14" width="15.42578125" customWidth="1"/>
    <col min="17" max="17" width="14.7109375" customWidth="1"/>
  </cols>
  <sheetData>
    <row r="1" spans="1:21" ht="69" customHeight="1">
      <c r="A1" s="345" t="s">
        <v>260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21" ht="15.75" thickBot="1"/>
    <row r="3" spans="1:21" ht="74.25" customHeight="1" thickBot="1">
      <c r="A3" s="332" t="s">
        <v>85</v>
      </c>
      <c r="B3" s="332" t="s">
        <v>150</v>
      </c>
      <c r="C3" s="334" t="s">
        <v>151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6"/>
    </row>
    <row r="4" spans="1:21" ht="45" customHeight="1" thickBot="1">
      <c r="A4" s="333"/>
      <c r="B4" s="333"/>
      <c r="C4" s="334" t="s">
        <v>152</v>
      </c>
      <c r="D4" s="335"/>
      <c r="E4" s="336"/>
      <c r="F4" s="334" t="s">
        <v>153</v>
      </c>
      <c r="G4" s="335"/>
      <c r="H4" s="336"/>
      <c r="I4" s="334" t="s">
        <v>154</v>
      </c>
      <c r="J4" s="335"/>
      <c r="K4" s="336"/>
      <c r="L4" s="334" t="s">
        <v>155</v>
      </c>
      <c r="M4" s="335"/>
      <c r="N4" s="336"/>
      <c r="O4" s="334" t="s">
        <v>156</v>
      </c>
      <c r="P4" s="335"/>
      <c r="Q4" s="336"/>
    </row>
    <row r="5" spans="1:21" ht="59.25" customHeight="1">
      <c r="A5" s="322"/>
      <c r="B5" s="322"/>
      <c r="C5" s="332">
        <v>2018</v>
      </c>
      <c r="D5" s="332">
        <v>2019</v>
      </c>
      <c r="E5" s="332" t="s">
        <v>7</v>
      </c>
      <c r="F5" s="332">
        <v>2018</v>
      </c>
      <c r="G5" s="332">
        <v>2019</v>
      </c>
      <c r="H5" s="332" t="s">
        <v>7</v>
      </c>
      <c r="I5" s="332">
        <v>2018</v>
      </c>
      <c r="J5" s="332">
        <v>2019</v>
      </c>
      <c r="K5" s="332" t="s">
        <v>7</v>
      </c>
      <c r="L5" s="332">
        <v>2018</v>
      </c>
      <c r="M5" s="332">
        <v>2019</v>
      </c>
      <c r="N5" s="332" t="s">
        <v>7</v>
      </c>
      <c r="O5" s="332">
        <v>2018</v>
      </c>
      <c r="P5" s="332">
        <v>2019</v>
      </c>
      <c r="Q5" s="332" t="s">
        <v>7</v>
      </c>
    </row>
    <row r="6" spans="1:21" ht="15.75" thickBot="1">
      <c r="A6" s="323"/>
      <c r="B6" s="32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21" ht="15.75" thickBot="1">
      <c r="A7" s="32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</row>
    <row r="8" spans="1:21" s="50" customFormat="1" ht="48" thickBot="1">
      <c r="A8" s="46">
        <v>1</v>
      </c>
      <c r="B8" s="47" t="s">
        <v>157</v>
      </c>
      <c r="C8" s="204">
        <v>48</v>
      </c>
      <c r="D8" s="145">
        <v>33</v>
      </c>
      <c r="E8" s="147">
        <f>(D8-C8)/MAX(C8:D8)</f>
        <v>-0.3125</v>
      </c>
      <c r="F8" s="204">
        <v>19</v>
      </c>
      <c r="G8" s="145">
        <v>0</v>
      </c>
      <c r="H8" s="147">
        <f>(G8-F8)/MAX(F8:G8)</f>
        <v>-1</v>
      </c>
      <c r="I8" s="48">
        <v>0</v>
      </c>
      <c r="J8" s="48">
        <v>0</v>
      </c>
      <c r="K8" s="49">
        <v>0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49">
        <v>0</v>
      </c>
      <c r="U8"/>
    </row>
    <row r="9" spans="1:21" ht="45.75" thickBot="1">
      <c r="A9" s="33" t="s">
        <v>89</v>
      </c>
      <c r="B9" s="51" t="s">
        <v>158</v>
      </c>
      <c r="C9" s="203">
        <v>0</v>
      </c>
      <c r="D9" s="144">
        <v>0</v>
      </c>
      <c r="E9" s="146">
        <v>0</v>
      </c>
      <c r="F9" s="203">
        <v>0</v>
      </c>
      <c r="G9" s="155">
        <v>0</v>
      </c>
      <c r="H9" s="146" t="e">
        <f>(G9-F9)/MAX(F9:G9)</f>
        <v>#DIV/0!</v>
      </c>
      <c r="I9" s="38">
        <v>0</v>
      </c>
      <c r="J9" s="38">
        <v>0</v>
      </c>
      <c r="K9" s="52">
        <v>0</v>
      </c>
      <c r="L9" s="38">
        <v>0</v>
      </c>
      <c r="M9" s="38">
        <v>0</v>
      </c>
      <c r="N9" s="52">
        <v>0</v>
      </c>
      <c r="O9" s="38">
        <v>0</v>
      </c>
      <c r="P9" s="38">
        <v>0</v>
      </c>
      <c r="Q9" s="52">
        <v>0</v>
      </c>
    </row>
    <row r="10" spans="1:21" ht="45.75" thickBot="1">
      <c r="A10" s="33" t="s">
        <v>91</v>
      </c>
      <c r="B10" s="51" t="s">
        <v>159</v>
      </c>
      <c r="C10" s="203">
        <v>48</v>
      </c>
      <c r="D10" s="144">
        <v>0</v>
      </c>
      <c r="E10" s="146">
        <f t="shared" ref="E10:E26" si="0">(D10-C10)/MAX(C10:D10)</f>
        <v>-1</v>
      </c>
      <c r="F10" s="203">
        <v>19</v>
      </c>
      <c r="G10" s="155">
        <v>0</v>
      </c>
      <c r="H10" s="146">
        <v>0</v>
      </c>
      <c r="I10" s="38">
        <v>0</v>
      </c>
      <c r="J10" s="38">
        <v>0</v>
      </c>
      <c r="K10" s="52">
        <v>0</v>
      </c>
      <c r="L10" s="38">
        <v>0</v>
      </c>
      <c r="M10" s="38">
        <v>0</v>
      </c>
      <c r="N10" s="52">
        <v>0</v>
      </c>
      <c r="O10" s="38">
        <v>0</v>
      </c>
      <c r="P10" s="38">
        <v>0</v>
      </c>
      <c r="Q10" s="52">
        <v>0</v>
      </c>
    </row>
    <row r="11" spans="1:21" ht="30.75" thickBot="1">
      <c r="A11" s="33" t="s">
        <v>109</v>
      </c>
      <c r="B11" s="51" t="s">
        <v>160</v>
      </c>
      <c r="C11" s="203">
        <v>0</v>
      </c>
      <c r="D11" s="144">
        <v>0</v>
      </c>
      <c r="E11" s="146">
        <v>0</v>
      </c>
      <c r="F11" s="203">
        <v>0</v>
      </c>
      <c r="G11" s="155">
        <v>0</v>
      </c>
      <c r="H11" s="146">
        <v>0</v>
      </c>
      <c r="I11" s="38">
        <v>0</v>
      </c>
      <c r="J11" s="38">
        <v>0</v>
      </c>
      <c r="K11" s="52">
        <v>0</v>
      </c>
      <c r="L11" s="38">
        <v>0</v>
      </c>
      <c r="M11" s="38">
        <v>0</v>
      </c>
      <c r="N11" s="52">
        <v>0</v>
      </c>
      <c r="O11" s="38">
        <v>0</v>
      </c>
      <c r="P11" s="38">
        <v>0</v>
      </c>
      <c r="Q11" s="52">
        <v>0</v>
      </c>
    </row>
    <row r="12" spans="1:21" ht="31.5" customHeight="1" thickBot="1">
      <c r="A12" s="33" t="s">
        <v>111</v>
      </c>
      <c r="B12" s="51" t="s">
        <v>161</v>
      </c>
      <c r="C12" s="203">
        <v>0</v>
      </c>
      <c r="D12" s="144">
        <v>0</v>
      </c>
      <c r="E12" s="146">
        <v>0</v>
      </c>
      <c r="F12" s="203">
        <v>0</v>
      </c>
      <c r="G12" s="155">
        <v>0</v>
      </c>
      <c r="H12" s="146">
        <v>0</v>
      </c>
      <c r="I12" s="38">
        <v>0</v>
      </c>
      <c r="J12" s="38">
        <v>0</v>
      </c>
      <c r="K12" s="52">
        <v>0</v>
      </c>
      <c r="L12" s="38">
        <v>0</v>
      </c>
      <c r="M12" s="38">
        <v>0</v>
      </c>
      <c r="N12" s="52">
        <v>0</v>
      </c>
      <c r="O12" s="38">
        <v>0</v>
      </c>
      <c r="P12" s="38">
        <v>0</v>
      </c>
      <c r="Q12" s="52">
        <v>0</v>
      </c>
    </row>
    <row r="13" spans="1:21" ht="55.5" customHeight="1" thickBot="1">
      <c r="A13" s="33" t="s">
        <v>162</v>
      </c>
      <c r="B13" s="51" t="s">
        <v>163</v>
      </c>
      <c r="C13" s="203">
        <v>0</v>
      </c>
      <c r="D13" s="144">
        <v>0</v>
      </c>
      <c r="E13" s="146">
        <v>0</v>
      </c>
      <c r="F13" s="203">
        <v>0</v>
      </c>
      <c r="G13" s="155">
        <v>0</v>
      </c>
      <c r="H13" s="146">
        <v>0</v>
      </c>
      <c r="I13" s="38">
        <v>0</v>
      </c>
      <c r="J13" s="38">
        <v>0</v>
      </c>
      <c r="K13" s="52">
        <v>0</v>
      </c>
      <c r="L13" s="38">
        <v>0</v>
      </c>
      <c r="M13" s="38">
        <v>0</v>
      </c>
      <c r="N13" s="52">
        <v>0</v>
      </c>
      <c r="O13" s="38">
        <v>0</v>
      </c>
      <c r="P13" s="38">
        <v>0</v>
      </c>
      <c r="Q13" s="52">
        <v>0</v>
      </c>
    </row>
    <row r="14" spans="1:21" ht="15.75" thickBot="1">
      <c r="A14" s="33" t="s">
        <v>164</v>
      </c>
      <c r="B14" s="51" t="s">
        <v>165</v>
      </c>
      <c r="C14" s="203">
        <v>0</v>
      </c>
      <c r="D14" s="144">
        <v>0</v>
      </c>
      <c r="E14" s="146">
        <v>0</v>
      </c>
      <c r="F14" s="203">
        <v>0</v>
      </c>
      <c r="G14" s="144">
        <v>0</v>
      </c>
      <c r="H14" s="146">
        <v>0</v>
      </c>
      <c r="I14" s="38">
        <v>0</v>
      </c>
      <c r="J14" s="38">
        <v>0</v>
      </c>
      <c r="K14" s="52">
        <v>0</v>
      </c>
      <c r="L14" s="38">
        <v>0</v>
      </c>
      <c r="M14" s="38">
        <v>0</v>
      </c>
      <c r="N14" s="52">
        <v>0</v>
      </c>
      <c r="O14" s="38">
        <v>0</v>
      </c>
      <c r="P14" s="38">
        <v>0</v>
      </c>
      <c r="Q14" s="52">
        <v>0</v>
      </c>
    </row>
    <row r="15" spans="1:21" s="50" customFormat="1" ht="16.5" thickBot="1">
      <c r="A15" s="46">
        <v>2</v>
      </c>
      <c r="B15" s="47" t="s">
        <v>166</v>
      </c>
      <c r="C15" s="204">
        <v>0</v>
      </c>
      <c r="D15" s="145">
        <v>0</v>
      </c>
      <c r="E15" s="147">
        <v>0</v>
      </c>
      <c r="F15" s="204">
        <v>0</v>
      </c>
      <c r="G15" s="145">
        <v>0</v>
      </c>
      <c r="H15" s="147">
        <v>0</v>
      </c>
      <c r="I15" s="48">
        <v>0</v>
      </c>
      <c r="J15" s="48">
        <v>0</v>
      </c>
      <c r="K15" s="49">
        <v>0</v>
      </c>
      <c r="L15" s="48">
        <v>0</v>
      </c>
      <c r="M15" s="48">
        <v>0</v>
      </c>
      <c r="N15" s="49">
        <v>0</v>
      </c>
      <c r="O15" s="48">
        <v>0</v>
      </c>
      <c r="P15" s="48">
        <v>0</v>
      </c>
      <c r="Q15" s="49">
        <v>0</v>
      </c>
      <c r="U15"/>
    </row>
    <row r="16" spans="1:21" ht="45.75" thickBot="1">
      <c r="A16" s="33" t="s">
        <v>95</v>
      </c>
      <c r="B16" s="51" t="s">
        <v>167</v>
      </c>
      <c r="C16" s="203">
        <v>0</v>
      </c>
      <c r="D16" s="144">
        <v>0</v>
      </c>
      <c r="E16" s="146">
        <v>0</v>
      </c>
      <c r="F16" s="203">
        <v>0</v>
      </c>
      <c r="G16" s="144">
        <v>0</v>
      </c>
      <c r="H16" s="146">
        <v>0</v>
      </c>
      <c r="I16" s="38">
        <v>0</v>
      </c>
      <c r="J16" s="38">
        <v>0</v>
      </c>
      <c r="K16" s="52">
        <v>0</v>
      </c>
      <c r="L16" s="38">
        <v>0</v>
      </c>
      <c r="M16" s="38">
        <v>0</v>
      </c>
      <c r="N16" s="52">
        <v>0</v>
      </c>
      <c r="O16" s="38">
        <v>0</v>
      </c>
      <c r="P16" s="38">
        <v>0</v>
      </c>
      <c r="Q16" s="52">
        <v>0</v>
      </c>
    </row>
    <row r="17" spans="1:21" ht="45.75" thickBot="1">
      <c r="A17" s="33" t="s">
        <v>168</v>
      </c>
      <c r="B17" s="51" t="s">
        <v>169</v>
      </c>
      <c r="C17" s="203">
        <v>0</v>
      </c>
      <c r="D17" s="144">
        <v>0</v>
      </c>
      <c r="E17" s="146">
        <v>0</v>
      </c>
      <c r="F17" s="203">
        <v>0</v>
      </c>
      <c r="G17" s="144">
        <v>0</v>
      </c>
      <c r="H17" s="146">
        <v>0</v>
      </c>
      <c r="I17" s="38">
        <v>0</v>
      </c>
      <c r="J17" s="38">
        <v>0</v>
      </c>
      <c r="K17" s="52">
        <v>0</v>
      </c>
      <c r="L17" s="38">
        <v>0</v>
      </c>
      <c r="M17" s="38">
        <v>0</v>
      </c>
      <c r="N17" s="52">
        <v>0</v>
      </c>
      <c r="O17" s="38">
        <v>0</v>
      </c>
      <c r="P17" s="38">
        <v>0</v>
      </c>
      <c r="Q17" s="52">
        <v>0</v>
      </c>
    </row>
    <row r="18" spans="1:21" ht="30.75" thickBot="1">
      <c r="A18" s="33" t="s">
        <v>170</v>
      </c>
      <c r="B18" s="51" t="s">
        <v>171</v>
      </c>
      <c r="C18" s="203">
        <v>0</v>
      </c>
      <c r="D18" s="144">
        <v>0</v>
      </c>
      <c r="E18" s="146">
        <v>0</v>
      </c>
      <c r="F18" s="203">
        <v>0</v>
      </c>
      <c r="G18" s="144">
        <v>0</v>
      </c>
      <c r="H18" s="146">
        <v>0</v>
      </c>
      <c r="I18" s="38">
        <v>0</v>
      </c>
      <c r="J18" s="38">
        <v>0</v>
      </c>
      <c r="K18" s="52">
        <v>0</v>
      </c>
      <c r="L18" s="38">
        <v>0</v>
      </c>
      <c r="M18" s="38">
        <v>0</v>
      </c>
      <c r="N18" s="52">
        <v>0</v>
      </c>
      <c r="O18" s="38">
        <v>0</v>
      </c>
      <c r="P18" s="38">
        <v>0</v>
      </c>
      <c r="Q18" s="52">
        <v>0</v>
      </c>
    </row>
    <row r="19" spans="1:21" ht="45.75" thickBot="1">
      <c r="A19" s="33" t="s">
        <v>96</v>
      </c>
      <c r="B19" s="51" t="s">
        <v>159</v>
      </c>
      <c r="C19" s="203">
        <v>0</v>
      </c>
      <c r="D19" s="144">
        <v>0</v>
      </c>
      <c r="E19" s="146">
        <v>0</v>
      </c>
      <c r="F19" s="203">
        <v>0</v>
      </c>
      <c r="G19" s="144">
        <v>0</v>
      </c>
      <c r="H19" s="146">
        <v>0</v>
      </c>
      <c r="I19" s="38">
        <v>0</v>
      </c>
      <c r="J19" s="38">
        <v>0</v>
      </c>
      <c r="K19" s="52">
        <v>0</v>
      </c>
      <c r="L19" s="38">
        <v>0</v>
      </c>
      <c r="M19" s="38">
        <v>0</v>
      </c>
      <c r="N19" s="52">
        <v>0</v>
      </c>
      <c r="O19" s="38">
        <v>0</v>
      </c>
      <c r="P19" s="38">
        <v>0</v>
      </c>
      <c r="Q19" s="52">
        <v>0</v>
      </c>
    </row>
    <row r="20" spans="1:21" ht="34.5" customHeight="1" thickBot="1">
      <c r="A20" s="33" t="s">
        <v>114</v>
      </c>
      <c r="B20" s="51" t="s">
        <v>160</v>
      </c>
      <c r="C20" s="203">
        <v>0</v>
      </c>
      <c r="D20" s="144">
        <v>0</v>
      </c>
      <c r="E20" s="146">
        <v>0</v>
      </c>
      <c r="F20" s="203">
        <v>0</v>
      </c>
      <c r="G20" s="144">
        <v>0</v>
      </c>
      <c r="H20" s="146">
        <v>0</v>
      </c>
      <c r="I20" s="38">
        <v>0</v>
      </c>
      <c r="J20" s="38">
        <v>0</v>
      </c>
      <c r="K20" s="52">
        <v>0</v>
      </c>
      <c r="L20" s="38">
        <v>0</v>
      </c>
      <c r="M20" s="38">
        <v>0</v>
      </c>
      <c r="N20" s="52">
        <v>0</v>
      </c>
      <c r="O20" s="38">
        <v>0</v>
      </c>
      <c r="P20" s="38">
        <v>0</v>
      </c>
      <c r="Q20" s="52">
        <v>0</v>
      </c>
    </row>
    <row r="21" spans="1:21" ht="25.5" customHeight="1" thickBot="1">
      <c r="A21" s="33" t="s">
        <v>115</v>
      </c>
      <c r="B21" s="51" t="s">
        <v>161</v>
      </c>
      <c r="C21" s="203">
        <v>0</v>
      </c>
      <c r="D21" s="144">
        <v>0</v>
      </c>
      <c r="E21" s="146">
        <v>0</v>
      </c>
      <c r="F21" s="203">
        <v>0</v>
      </c>
      <c r="G21" s="144">
        <v>0</v>
      </c>
      <c r="H21" s="146">
        <v>0</v>
      </c>
      <c r="I21" s="38">
        <v>0</v>
      </c>
      <c r="J21" s="38">
        <v>0</v>
      </c>
      <c r="K21" s="52">
        <v>0</v>
      </c>
      <c r="L21" s="38">
        <v>0</v>
      </c>
      <c r="M21" s="38">
        <v>0</v>
      </c>
      <c r="N21" s="52">
        <v>0</v>
      </c>
      <c r="O21" s="38">
        <v>0</v>
      </c>
      <c r="P21" s="38">
        <v>0</v>
      </c>
      <c r="Q21" s="52">
        <v>0</v>
      </c>
    </row>
    <row r="22" spans="1:21" ht="70.5" customHeight="1" thickBot="1">
      <c r="A22" s="33" t="s">
        <v>172</v>
      </c>
      <c r="B22" s="51" t="s">
        <v>173</v>
      </c>
      <c r="C22" s="203">
        <v>0</v>
      </c>
      <c r="D22" s="144">
        <v>0</v>
      </c>
      <c r="E22" s="146">
        <v>0</v>
      </c>
      <c r="F22" s="203">
        <v>0</v>
      </c>
      <c r="G22" s="144">
        <v>0</v>
      </c>
      <c r="H22" s="146">
        <v>0</v>
      </c>
      <c r="I22" s="38">
        <v>0</v>
      </c>
      <c r="J22" s="38">
        <v>0</v>
      </c>
      <c r="K22" s="52">
        <v>0</v>
      </c>
      <c r="L22" s="38">
        <v>0</v>
      </c>
      <c r="M22" s="38">
        <v>0</v>
      </c>
      <c r="N22" s="52">
        <v>0</v>
      </c>
      <c r="O22" s="38">
        <v>0</v>
      </c>
      <c r="P22" s="38">
        <v>0</v>
      </c>
      <c r="Q22" s="52">
        <v>0</v>
      </c>
    </row>
    <row r="23" spans="1:21" ht="16.5" thickBot="1">
      <c r="A23" s="33" t="s">
        <v>174</v>
      </c>
      <c r="B23" s="51" t="s">
        <v>165</v>
      </c>
      <c r="C23" s="203">
        <v>0</v>
      </c>
      <c r="D23" s="144">
        <v>0</v>
      </c>
      <c r="E23" s="147">
        <v>0</v>
      </c>
      <c r="F23" s="203">
        <v>0</v>
      </c>
      <c r="G23" s="144">
        <v>0</v>
      </c>
      <c r="H23" s="146">
        <v>0</v>
      </c>
      <c r="I23" s="38">
        <v>0</v>
      </c>
      <c r="J23" s="38">
        <v>0</v>
      </c>
      <c r="K23" s="52">
        <v>0</v>
      </c>
      <c r="L23" s="38">
        <v>0</v>
      </c>
      <c r="M23" s="38">
        <v>0</v>
      </c>
      <c r="N23" s="52">
        <v>0</v>
      </c>
      <c r="O23" s="38">
        <v>0</v>
      </c>
      <c r="P23" s="38">
        <v>0</v>
      </c>
      <c r="Q23" s="52">
        <v>0</v>
      </c>
    </row>
    <row r="24" spans="1:21" s="50" customFormat="1" ht="32.25" thickBot="1">
      <c r="A24" s="46">
        <v>3</v>
      </c>
      <c r="B24" s="47" t="s">
        <v>175</v>
      </c>
      <c r="C24" s="204">
        <v>48</v>
      </c>
      <c r="D24" s="145">
        <v>33</v>
      </c>
      <c r="E24" s="147">
        <f t="shared" si="0"/>
        <v>-0.3125</v>
      </c>
      <c r="F24" s="204">
        <v>0</v>
      </c>
      <c r="G24" s="145">
        <v>0</v>
      </c>
      <c r="H24" s="147">
        <v>0</v>
      </c>
      <c r="I24" s="48">
        <v>0</v>
      </c>
      <c r="J24" s="48">
        <v>0</v>
      </c>
      <c r="K24" s="49">
        <v>0</v>
      </c>
      <c r="L24" s="48">
        <v>0</v>
      </c>
      <c r="M24" s="48">
        <v>0</v>
      </c>
      <c r="N24" s="49">
        <v>0</v>
      </c>
      <c r="O24" s="48">
        <v>0</v>
      </c>
      <c r="P24" s="48">
        <v>0</v>
      </c>
      <c r="Q24" s="49">
        <v>0</v>
      </c>
      <c r="U24"/>
    </row>
    <row r="25" spans="1:21" ht="30.75" thickBot="1">
      <c r="A25" s="33" t="s">
        <v>98</v>
      </c>
      <c r="B25" s="51" t="s">
        <v>176</v>
      </c>
      <c r="C25" s="203">
        <v>48</v>
      </c>
      <c r="D25" s="144">
        <v>33</v>
      </c>
      <c r="E25" s="146">
        <f t="shared" si="0"/>
        <v>-0.3125</v>
      </c>
      <c r="F25" s="203">
        <v>0</v>
      </c>
      <c r="G25" s="144">
        <v>0</v>
      </c>
      <c r="H25" s="146">
        <v>0</v>
      </c>
      <c r="I25" s="38">
        <v>0</v>
      </c>
      <c r="J25" s="38">
        <v>0</v>
      </c>
      <c r="K25" s="52">
        <v>0</v>
      </c>
      <c r="L25" s="38">
        <v>0</v>
      </c>
      <c r="M25" s="38">
        <v>0</v>
      </c>
      <c r="N25" s="52">
        <v>0</v>
      </c>
      <c r="O25" s="38">
        <v>0</v>
      </c>
      <c r="P25" s="38">
        <v>0</v>
      </c>
      <c r="Q25" s="52">
        <v>0</v>
      </c>
    </row>
    <row r="26" spans="1:21" ht="60.75" thickBot="1">
      <c r="A26" s="33" t="s">
        <v>99</v>
      </c>
      <c r="B26" s="51" t="s">
        <v>177</v>
      </c>
      <c r="C26" s="203">
        <v>0</v>
      </c>
      <c r="D26" s="144">
        <v>0</v>
      </c>
      <c r="E26" s="146" t="e">
        <f t="shared" si="0"/>
        <v>#DIV/0!</v>
      </c>
      <c r="F26" s="203">
        <v>0</v>
      </c>
      <c r="G26" s="144">
        <v>0</v>
      </c>
      <c r="H26" s="146">
        <v>0</v>
      </c>
      <c r="I26" s="38">
        <v>0</v>
      </c>
      <c r="J26" s="38">
        <v>0</v>
      </c>
      <c r="K26" s="52">
        <v>0</v>
      </c>
      <c r="L26" s="38">
        <v>0</v>
      </c>
      <c r="M26" s="38">
        <v>0</v>
      </c>
      <c r="N26" s="52">
        <v>0</v>
      </c>
      <c r="O26" s="38">
        <v>0</v>
      </c>
      <c r="P26" s="38">
        <v>0</v>
      </c>
      <c r="Q26" s="52">
        <v>0</v>
      </c>
    </row>
    <row r="27" spans="1:21" ht="45.75" thickBot="1">
      <c r="A27" s="33" t="s">
        <v>117</v>
      </c>
      <c r="B27" s="51" t="s">
        <v>178</v>
      </c>
      <c r="C27" s="203">
        <v>0</v>
      </c>
      <c r="D27" s="144">
        <v>0</v>
      </c>
      <c r="E27" s="146">
        <v>0</v>
      </c>
      <c r="F27" s="203">
        <v>0</v>
      </c>
      <c r="G27" s="144">
        <v>0</v>
      </c>
      <c r="H27" s="146">
        <v>0</v>
      </c>
      <c r="I27" s="38">
        <v>0</v>
      </c>
      <c r="J27" s="38">
        <v>0</v>
      </c>
      <c r="K27" s="52">
        <v>0</v>
      </c>
      <c r="L27" s="38">
        <v>0</v>
      </c>
      <c r="M27" s="38">
        <v>0</v>
      </c>
      <c r="N27" s="52">
        <v>0</v>
      </c>
      <c r="O27" s="38">
        <v>0</v>
      </c>
      <c r="P27" s="38">
        <v>0</v>
      </c>
      <c r="Q27" s="52">
        <v>0</v>
      </c>
    </row>
    <row r="28" spans="1:21" ht="15.75" thickBot="1">
      <c r="A28" s="33" t="s">
        <v>118</v>
      </c>
      <c r="B28" s="51" t="s">
        <v>165</v>
      </c>
      <c r="C28" s="203">
        <v>0</v>
      </c>
      <c r="D28" s="144">
        <v>0</v>
      </c>
      <c r="E28" s="146">
        <v>0</v>
      </c>
      <c r="F28" s="203">
        <v>0</v>
      </c>
      <c r="G28" s="144">
        <v>0</v>
      </c>
      <c r="H28" s="146">
        <v>0</v>
      </c>
      <c r="I28" s="38">
        <v>0</v>
      </c>
      <c r="J28" s="38">
        <v>0</v>
      </c>
      <c r="K28" s="52">
        <v>0</v>
      </c>
      <c r="L28" s="38">
        <v>0</v>
      </c>
      <c r="M28" s="38">
        <v>0</v>
      </c>
      <c r="N28" s="52">
        <v>0</v>
      </c>
      <c r="O28" s="38">
        <v>0</v>
      </c>
      <c r="P28" s="38">
        <v>0</v>
      </c>
      <c r="Q28" s="52">
        <v>0</v>
      </c>
    </row>
  </sheetData>
  <mergeCells count="26">
    <mergeCell ref="N5:N6"/>
    <mergeCell ref="O5:O6"/>
    <mergeCell ref="Q5:Q6"/>
    <mergeCell ref="M5:M6"/>
    <mergeCell ref="P5:P6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"/>
  <sheetViews>
    <sheetView view="pageBreakPreview" zoomScaleNormal="100" zoomScaleSheetLayoutView="100" workbookViewId="0">
      <selection activeCell="E6" sqref="E6"/>
    </sheetView>
  </sheetViews>
  <sheetFormatPr defaultRowHeight="15"/>
  <cols>
    <col min="2" max="2" width="22.7109375" customWidth="1"/>
    <col min="3" max="3" width="16.7109375" customWidth="1"/>
    <col min="4" max="4" width="32.140625" customWidth="1"/>
    <col min="5" max="5" width="19.85546875" customWidth="1"/>
    <col min="6" max="6" width="19" customWidth="1"/>
    <col min="7" max="7" width="35.140625" customWidth="1"/>
    <col min="8" max="8" width="16.28515625" customWidth="1"/>
    <col min="9" max="9" width="16.140625" customWidth="1"/>
    <col min="10" max="10" width="15.7109375" customWidth="1"/>
    <col min="11" max="11" width="18.42578125" customWidth="1"/>
  </cols>
  <sheetData>
    <row r="1" spans="1:11" ht="15.75">
      <c r="A1" s="379" t="s">
        <v>353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15.75" thickBot="1"/>
    <row r="3" spans="1:11" ht="150.75" thickBot="1">
      <c r="A3" s="39" t="s">
        <v>85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31" t="s">
        <v>191</v>
      </c>
      <c r="I3" s="31" t="s">
        <v>192</v>
      </c>
      <c r="J3" s="31" t="s">
        <v>193</v>
      </c>
      <c r="K3" s="31" t="s">
        <v>194</v>
      </c>
    </row>
    <row r="4" spans="1:11" ht="15.75" thickBot="1">
      <c r="A4" s="32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spans="1:11" ht="45.75" thickBot="1">
      <c r="A5" s="32">
        <v>1</v>
      </c>
      <c r="B5" s="38" t="s">
        <v>142</v>
      </c>
      <c r="C5" s="38" t="s">
        <v>195</v>
      </c>
      <c r="D5" s="51" t="s">
        <v>196</v>
      </c>
      <c r="E5" s="38" t="s">
        <v>265</v>
      </c>
      <c r="F5" s="38" t="s">
        <v>197</v>
      </c>
      <c r="G5" s="51" t="s">
        <v>200</v>
      </c>
      <c r="H5" s="332">
        <v>0</v>
      </c>
      <c r="I5" s="332">
        <v>0</v>
      </c>
      <c r="J5" s="332">
        <v>0</v>
      </c>
      <c r="K5" s="332">
        <v>0</v>
      </c>
    </row>
    <row r="6" spans="1:11" ht="45.75" thickBot="1">
      <c r="A6" s="32">
        <v>2</v>
      </c>
      <c r="B6" s="38" t="s">
        <v>142</v>
      </c>
      <c r="C6" s="38" t="s">
        <v>195</v>
      </c>
      <c r="D6" s="51" t="s">
        <v>198</v>
      </c>
      <c r="E6" s="38" t="s">
        <v>266</v>
      </c>
      <c r="F6" s="38" t="s">
        <v>197</v>
      </c>
      <c r="G6" s="51" t="s">
        <v>200</v>
      </c>
      <c r="H6" s="333"/>
      <c r="I6" s="333"/>
      <c r="J6" s="333"/>
      <c r="K6" s="333"/>
    </row>
    <row r="7" spans="1:11" ht="83.45" customHeight="1" thickBot="1">
      <c r="A7" s="32">
        <v>3</v>
      </c>
      <c r="B7" s="38" t="s">
        <v>142</v>
      </c>
      <c r="C7" s="38" t="s">
        <v>201</v>
      </c>
      <c r="D7" s="51" t="s">
        <v>198</v>
      </c>
      <c r="E7" s="38" t="s">
        <v>384</v>
      </c>
      <c r="F7" s="38" t="s">
        <v>199</v>
      </c>
      <c r="G7" s="51" t="s">
        <v>202</v>
      </c>
      <c r="H7" s="211">
        <v>48</v>
      </c>
      <c r="I7" s="211">
        <v>15</v>
      </c>
      <c r="J7" s="144">
        <v>0</v>
      </c>
      <c r="K7" s="144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100" zoomScaleSheetLayoutView="100" workbookViewId="0">
      <selection activeCell="E16" sqref="E16"/>
    </sheetView>
  </sheetViews>
  <sheetFormatPr defaultRowHeight="15"/>
  <cols>
    <col min="1" max="1" width="7.42578125" customWidth="1"/>
    <col min="2" max="2" width="51.140625" customWidth="1"/>
    <col min="3" max="3" width="21.28515625" customWidth="1"/>
    <col min="4" max="4" width="27.28515625" style="56" customWidth="1"/>
  </cols>
  <sheetData>
    <row r="1" spans="1:4" ht="30" customHeight="1">
      <c r="A1" s="345" t="s">
        <v>352</v>
      </c>
      <c r="B1" s="345"/>
      <c r="C1" s="345"/>
      <c r="D1" s="345"/>
    </row>
    <row r="2" spans="1:4" ht="15.75" thickBot="1"/>
    <row r="3" spans="1:4" ht="30" customHeight="1" thickBot="1">
      <c r="A3" s="39" t="s">
        <v>85</v>
      </c>
      <c r="B3" s="31" t="s">
        <v>203</v>
      </c>
      <c r="C3" s="31" t="s">
        <v>204</v>
      </c>
      <c r="D3" s="31"/>
    </row>
    <row r="4" spans="1:4" ht="30.75" thickBot="1">
      <c r="A4" s="320">
        <v>1</v>
      </c>
      <c r="B4" s="31" t="s">
        <v>205</v>
      </c>
      <c r="C4" s="332" t="s">
        <v>206</v>
      </c>
      <c r="D4" s="31" t="s">
        <v>93</v>
      </c>
    </row>
    <row r="5" spans="1:4" ht="30.75" thickBot="1">
      <c r="A5" s="380"/>
      <c r="B5" s="31" t="s">
        <v>207</v>
      </c>
      <c r="C5" s="338"/>
      <c r="D5" s="31" t="s">
        <v>267</v>
      </c>
    </row>
    <row r="6" spans="1:4" ht="30.75" thickBot="1">
      <c r="A6" s="321"/>
      <c r="B6" s="31" t="s">
        <v>208</v>
      </c>
      <c r="C6" s="333"/>
      <c r="D6" s="31" t="s">
        <v>93</v>
      </c>
    </row>
    <row r="7" spans="1:4" ht="45.75" thickBot="1">
      <c r="A7" s="57">
        <v>2</v>
      </c>
      <c r="B7" s="31" t="s">
        <v>209</v>
      </c>
      <c r="C7" s="31" t="s">
        <v>210</v>
      </c>
      <c r="D7" s="31" t="s">
        <v>93</v>
      </c>
    </row>
    <row r="8" spans="1:4" ht="45.75" thickBot="1">
      <c r="A8" s="57" t="s">
        <v>95</v>
      </c>
      <c r="B8" s="31" t="s">
        <v>211</v>
      </c>
      <c r="C8" s="31" t="s">
        <v>210</v>
      </c>
      <c r="D8" s="212">
        <v>15</v>
      </c>
    </row>
    <row r="9" spans="1:4" ht="45.75" thickBot="1">
      <c r="A9" s="57" t="s">
        <v>96</v>
      </c>
      <c r="B9" s="31" t="s">
        <v>212</v>
      </c>
      <c r="C9" s="31" t="s">
        <v>210</v>
      </c>
      <c r="D9" s="31" t="s">
        <v>93</v>
      </c>
    </row>
    <row r="10" spans="1:4" ht="60.75" thickBot="1">
      <c r="A10" s="57">
        <v>3</v>
      </c>
      <c r="B10" s="31" t="s">
        <v>213</v>
      </c>
      <c r="C10" s="31" t="s">
        <v>214</v>
      </c>
      <c r="D10" s="31" t="s">
        <v>93</v>
      </c>
    </row>
    <row r="11" spans="1:4" ht="45.75" thickBot="1">
      <c r="A11" s="57">
        <v>4</v>
      </c>
      <c r="B11" s="31" t="s">
        <v>215</v>
      </c>
      <c r="C11" s="31" t="s">
        <v>214</v>
      </c>
      <c r="D11" s="31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"/>
  <sheetViews>
    <sheetView view="pageBreakPreview" zoomScaleNormal="85" zoomScaleSheetLayoutView="100" workbookViewId="0">
      <selection activeCell="J24" sqref="J24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345" t="s">
        <v>184</v>
      </c>
      <c r="B1" s="345"/>
      <c r="C1" s="345"/>
      <c r="D1" s="345"/>
      <c r="E1" s="345"/>
      <c r="F1" s="345"/>
      <c r="G1" s="345"/>
      <c r="H1" s="345"/>
      <c r="I1" s="55"/>
      <c r="J1" s="55"/>
      <c r="K1" s="55"/>
      <c r="L1" s="55"/>
      <c r="M1" s="55"/>
      <c r="N1" s="55"/>
      <c r="O1" s="55"/>
      <c r="P1" s="55"/>
      <c r="Q1" s="55"/>
    </row>
    <row r="2" spans="1:17" ht="26.25" customHeight="1" thickBot="1">
      <c r="A2" s="53"/>
    </row>
    <row r="3" spans="1:17" ht="15" customHeight="1">
      <c r="A3" s="387" t="s">
        <v>85</v>
      </c>
      <c r="B3" s="389" t="s">
        <v>104</v>
      </c>
      <c r="C3" s="390"/>
      <c r="D3" s="390"/>
      <c r="E3" s="391"/>
      <c r="F3" s="395" t="s">
        <v>179</v>
      </c>
      <c r="G3" s="396"/>
      <c r="H3" s="397"/>
    </row>
    <row r="4" spans="1:17" ht="15.75" thickBot="1">
      <c r="A4" s="388"/>
      <c r="B4" s="392"/>
      <c r="C4" s="393"/>
      <c r="D4" s="393"/>
      <c r="E4" s="394"/>
      <c r="F4" s="398"/>
      <c r="G4" s="399"/>
      <c r="H4" s="400"/>
    </row>
    <row r="5" spans="1:17" ht="60.75" customHeight="1" thickBot="1">
      <c r="A5" s="54">
        <v>1</v>
      </c>
      <c r="B5" s="381" t="s">
        <v>180</v>
      </c>
      <c r="C5" s="382"/>
      <c r="D5" s="382"/>
      <c r="E5" s="383"/>
      <c r="F5" s="384" t="s">
        <v>261</v>
      </c>
      <c r="G5" s="385"/>
      <c r="H5" s="386"/>
    </row>
    <row r="6" spans="1:17" ht="36" customHeight="1" thickBot="1">
      <c r="A6" s="54">
        <v>2</v>
      </c>
      <c r="B6" s="381" t="s">
        <v>181</v>
      </c>
      <c r="C6" s="382"/>
      <c r="D6" s="382"/>
      <c r="E6" s="383"/>
      <c r="F6" s="384" t="s">
        <v>93</v>
      </c>
      <c r="G6" s="385"/>
      <c r="H6" s="386"/>
    </row>
    <row r="7" spans="1:17" ht="49.5" customHeight="1" thickBot="1">
      <c r="A7" s="54">
        <v>3</v>
      </c>
      <c r="B7" s="381" t="s">
        <v>182</v>
      </c>
      <c r="C7" s="382"/>
      <c r="D7" s="382"/>
      <c r="E7" s="383"/>
      <c r="F7" s="384" t="s">
        <v>183</v>
      </c>
      <c r="G7" s="385"/>
      <c r="H7" s="386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BreakPreview" zoomScaleNormal="85" zoomScaleSheetLayoutView="100" workbookViewId="0">
      <selection sqref="A1:D1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345" t="s">
        <v>354</v>
      </c>
      <c r="B1" s="345"/>
      <c r="C1" s="345"/>
      <c r="D1" s="345"/>
    </row>
    <row r="2" spans="1:4" ht="15.75" thickBot="1"/>
    <row r="3" spans="1:4" ht="62.25" customHeight="1" thickBot="1">
      <c r="A3" s="332" t="s">
        <v>85</v>
      </c>
      <c r="B3" s="332" t="s">
        <v>139</v>
      </c>
      <c r="C3" s="332" t="s">
        <v>216</v>
      </c>
      <c r="D3" s="332" t="s">
        <v>217</v>
      </c>
    </row>
    <row r="4" spans="1:4" ht="15" hidden="1" customHeight="1">
      <c r="A4" s="338"/>
      <c r="B4" s="338"/>
      <c r="C4" s="338"/>
      <c r="D4" s="338"/>
    </row>
    <row r="5" spans="1:4" ht="15" hidden="1" customHeight="1">
      <c r="A5" s="338"/>
      <c r="B5" s="338"/>
      <c r="C5" s="338"/>
      <c r="D5" s="338"/>
    </row>
    <row r="6" spans="1:4" ht="15.75" thickBot="1">
      <c r="A6" s="39">
        <v>1</v>
      </c>
      <c r="B6" s="45">
        <v>2</v>
      </c>
      <c r="C6" s="39">
        <v>3</v>
      </c>
      <c r="D6" s="39">
        <v>4</v>
      </c>
    </row>
    <row r="7" spans="1:4" ht="37.5" customHeight="1" thickBot="1">
      <c r="A7" s="32">
        <v>1</v>
      </c>
      <c r="B7" s="38" t="s">
        <v>142</v>
      </c>
      <c r="C7" s="38" t="s">
        <v>218</v>
      </c>
      <c r="D7" s="38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BreakPreview" topLeftCell="A4" zoomScaleNormal="85" zoomScaleSheetLayoutView="100" workbookViewId="0">
      <selection activeCell="C4" sqref="C4:C6"/>
    </sheetView>
  </sheetViews>
  <sheetFormatPr defaultRowHeight="15"/>
  <cols>
    <col min="1" max="1" width="6.42578125" customWidth="1"/>
    <col min="2" max="2" width="27.28515625" customWidth="1"/>
    <col min="3" max="3" width="78.42578125" customWidth="1"/>
    <col min="4" max="4" width="31.140625" customWidth="1"/>
  </cols>
  <sheetData>
    <row r="1" spans="1:4" ht="315.75" customHeight="1">
      <c r="A1" s="401" t="s">
        <v>262</v>
      </c>
      <c r="B1" s="401"/>
      <c r="C1" s="401"/>
      <c r="D1" s="55"/>
    </row>
    <row r="2" spans="1:4" ht="58.9" customHeight="1">
      <c r="A2" s="401"/>
      <c r="B2" s="401"/>
      <c r="C2" s="401"/>
      <c r="D2" s="55"/>
    </row>
    <row r="3" spans="1:4" ht="6.6" customHeight="1" thickBot="1"/>
    <row r="4" spans="1:4" ht="47.45" customHeight="1" thickBot="1">
      <c r="A4" s="332" t="s">
        <v>85</v>
      </c>
      <c r="B4" s="332" t="s">
        <v>139</v>
      </c>
      <c r="C4" s="332" t="s">
        <v>140</v>
      </c>
    </row>
    <row r="5" spans="1:4" ht="15" hidden="1" customHeight="1">
      <c r="A5" s="338"/>
      <c r="B5" s="338"/>
      <c r="C5" s="338"/>
    </row>
    <row r="6" spans="1:4" ht="15" hidden="1" customHeight="1">
      <c r="A6" s="338"/>
      <c r="B6" s="338"/>
      <c r="C6" s="338"/>
    </row>
    <row r="7" spans="1:4" ht="15.75" thickBot="1">
      <c r="A7" s="39">
        <v>1</v>
      </c>
      <c r="B7" s="45">
        <v>2</v>
      </c>
      <c r="C7" s="39">
        <v>3</v>
      </c>
    </row>
    <row r="8" spans="1:4" ht="46.9" customHeight="1" thickBot="1">
      <c r="A8" s="32">
        <v>1</v>
      </c>
      <c r="B8" s="38" t="s">
        <v>142</v>
      </c>
      <c r="C8" s="38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view="pageBreakPreview" topLeftCell="A25" zoomScaleNormal="100" zoomScaleSheetLayoutView="100" workbookViewId="0">
      <selection activeCell="E22" sqref="E22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64.5" customHeight="1">
      <c r="A1" s="234" t="s">
        <v>258</v>
      </c>
      <c r="B1" s="234"/>
      <c r="C1" s="234"/>
      <c r="D1" s="234"/>
      <c r="E1" s="234"/>
      <c r="F1" s="3"/>
      <c r="G1" s="3"/>
    </row>
    <row r="3" spans="1:7" ht="49.5" customHeight="1">
      <c r="A3" s="4" t="s">
        <v>5</v>
      </c>
      <c r="B3" s="4" t="s">
        <v>6</v>
      </c>
      <c r="C3" s="5" t="s">
        <v>344</v>
      </c>
      <c r="D3" s="5" t="s">
        <v>355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75">
      <c r="A5" s="8"/>
      <c r="B5" s="7" t="s">
        <v>10</v>
      </c>
      <c r="C5" s="7">
        <v>654</v>
      </c>
      <c r="D5" s="7">
        <v>702</v>
      </c>
      <c r="E5" s="9">
        <f>(D5-C5)/MAX(C5:D5)</f>
        <v>6.8376068376068383E-2</v>
      </c>
    </row>
    <row r="6" spans="1:7" ht="15.75">
      <c r="A6" s="8"/>
      <c r="B6" s="7" t="s">
        <v>11</v>
      </c>
      <c r="C6" s="150"/>
      <c r="D6" s="150"/>
      <c r="E6" s="9"/>
    </row>
    <row r="7" spans="1:7" ht="15.75">
      <c r="A7" s="7" t="s">
        <v>12</v>
      </c>
      <c r="B7" s="7" t="s">
        <v>13</v>
      </c>
      <c r="C7" s="150"/>
      <c r="D7" s="150"/>
      <c r="E7" s="9"/>
    </row>
    <row r="8" spans="1:7" ht="15.75">
      <c r="A8" s="7"/>
      <c r="B8" s="7" t="s">
        <v>14</v>
      </c>
      <c r="C8" s="7">
        <v>6</v>
      </c>
      <c r="D8" s="7">
        <v>6</v>
      </c>
      <c r="E8" s="9">
        <f t="shared" ref="E8:E40" si="0">(D8-C8)/MAX(C8:D8)</f>
        <v>0</v>
      </c>
      <c r="G8" s="10"/>
    </row>
    <row r="9" spans="1:7" ht="15.75">
      <c r="A9" s="7"/>
      <c r="B9" s="7" t="s">
        <v>15</v>
      </c>
      <c r="C9" s="7">
        <v>251</v>
      </c>
      <c r="D9" s="7">
        <v>309</v>
      </c>
      <c r="E9" s="9">
        <f t="shared" si="0"/>
        <v>0.18770226537216828</v>
      </c>
      <c r="G9" s="10"/>
    </row>
    <row r="10" spans="1:7" ht="15.75">
      <c r="A10" s="7"/>
      <c r="B10" s="7" t="s">
        <v>16</v>
      </c>
      <c r="C10" s="7">
        <f>C5-C8-C9</f>
        <v>397</v>
      </c>
      <c r="D10" s="7">
        <f>D5-D8-D9</f>
        <v>387</v>
      </c>
      <c r="E10" s="9">
        <f t="shared" si="0"/>
        <v>-2.5188916876574308E-2</v>
      </c>
      <c r="G10" s="10"/>
    </row>
    <row r="11" spans="1:7" ht="15.75">
      <c r="A11" s="7" t="s">
        <v>17</v>
      </c>
      <c r="B11" s="7" t="s">
        <v>18</v>
      </c>
      <c r="C11" s="150"/>
      <c r="D11" s="150"/>
      <c r="E11" s="9"/>
    </row>
    <row r="12" spans="1:7" ht="15.75">
      <c r="A12" s="7"/>
      <c r="B12" s="7" t="s">
        <v>19</v>
      </c>
      <c r="C12" s="7">
        <v>9</v>
      </c>
      <c r="D12" s="7">
        <v>10</v>
      </c>
      <c r="E12" s="9">
        <f t="shared" si="0"/>
        <v>0.1</v>
      </c>
    </row>
    <row r="13" spans="1:7" ht="15.75">
      <c r="A13" s="7"/>
      <c r="B13" s="7" t="s">
        <v>20</v>
      </c>
      <c r="C13" s="7">
        <v>110</v>
      </c>
      <c r="D13" s="7">
        <v>118</v>
      </c>
      <c r="E13" s="9">
        <f t="shared" si="0"/>
        <v>6.7796610169491525E-2</v>
      </c>
    </row>
    <row r="14" spans="1:7" ht="15.75">
      <c r="A14" s="7"/>
      <c r="B14" s="7" t="s">
        <v>21</v>
      </c>
      <c r="C14" s="7">
        <f>C5-C12-C13</f>
        <v>535</v>
      </c>
      <c r="D14" s="7">
        <v>574</v>
      </c>
      <c r="E14" s="9">
        <f t="shared" si="0"/>
        <v>6.7944250871080136E-2</v>
      </c>
    </row>
    <row r="15" spans="1:7" ht="15.75">
      <c r="A15" s="7" t="s">
        <v>22</v>
      </c>
      <c r="B15" s="7" t="s">
        <v>23</v>
      </c>
      <c r="C15" s="150"/>
      <c r="D15" s="150"/>
      <c r="E15" s="9"/>
    </row>
    <row r="16" spans="1:7" ht="15.75">
      <c r="A16" s="7"/>
      <c r="B16" s="7" t="s">
        <v>24</v>
      </c>
      <c r="C16" s="7">
        <v>143</v>
      </c>
      <c r="D16" s="7">
        <v>182</v>
      </c>
      <c r="E16" s="9">
        <f t="shared" si="0"/>
        <v>0.21428571428571427</v>
      </c>
    </row>
    <row r="17" spans="1:5" ht="15.75">
      <c r="A17" s="7"/>
      <c r="B17" s="7" t="s">
        <v>25</v>
      </c>
      <c r="C17" s="7">
        <f>C5-C16</f>
        <v>511</v>
      </c>
      <c r="D17" s="7">
        <f>D5-D16</f>
        <v>520</v>
      </c>
      <c r="E17" s="9">
        <f t="shared" si="0"/>
        <v>1.7307692307692309E-2</v>
      </c>
    </row>
    <row r="18" spans="1:5" ht="15.75">
      <c r="A18" s="7"/>
      <c r="B18" s="7"/>
      <c r="C18" s="7"/>
      <c r="D18" s="7"/>
      <c r="E18" s="9"/>
    </row>
    <row r="19" spans="1:5" ht="105.75" customHeight="1">
      <c r="A19" s="235" t="s">
        <v>259</v>
      </c>
      <c r="B19" s="235"/>
      <c r="C19" s="235"/>
      <c r="D19" s="235"/>
      <c r="E19" s="235"/>
    </row>
    <row r="20" spans="1:5" ht="59.25" customHeight="1">
      <c r="A20" s="4" t="s">
        <v>5</v>
      </c>
      <c r="B20" s="4" t="s">
        <v>6</v>
      </c>
      <c r="C20" s="5" t="s">
        <v>344</v>
      </c>
      <c r="D20" s="5" t="s">
        <v>355</v>
      </c>
      <c r="E20" s="4" t="s">
        <v>7</v>
      </c>
    </row>
    <row r="21" spans="1:5" ht="15.75">
      <c r="A21" s="7" t="s">
        <v>26</v>
      </c>
      <c r="B21" s="7" t="s">
        <v>27</v>
      </c>
      <c r="C21" s="7"/>
      <c r="D21" s="7"/>
      <c r="E21" s="9"/>
    </row>
    <row r="22" spans="1:5" ht="15.75">
      <c r="A22" s="7"/>
      <c r="B22" s="7" t="s">
        <v>10</v>
      </c>
      <c r="C22" s="7">
        <v>2554</v>
      </c>
      <c r="D22" s="7">
        <v>2614</v>
      </c>
      <c r="E22" s="9">
        <f t="shared" si="0"/>
        <v>2.2953328232593728E-2</v>
      </c>
    </row>
    <row r="23" spans="1:5" ht="15.75">
      <c r="A23" s="7"/>
      <c r="B23" s="7" t="s">
        <v>11</v>
      </c>
      <c r="C23" s="150"/>
      <c r="D23" s="150"/>
      <c r="E23" s="9"/>
    </row>
    <row r="24" spans="1:5" s="12" customFormat="1" ht="29.25" customHeight="1">
      <c r="A24" s="6" t="s">
        <v>28</v>
      </c>
      <c r="B24" s="11" t="s">
        <v>29</v>
      </c>
      <c r="C24" s="11">
        <f>C22-C33</f>
        <v>2074</v>
      </c>
      <c r="D24" s="11">
        <f>D22-D33</f>
        <v>2075</v>
      </c>
      <c r="E24" s="9">
        <f t="shared" si="0"/>
        <v>4.8192771084337347E-4</v>
      </c>
    </row>
    <row r="25" spans="1:5" s="12" customFormat="1" ht="16.5" customHeight="1">
      <c r="A25" s="11"/>
      <c r="B25" s="7" t="s">
        <v>11</v>
      </c>
      <c r="C25" s="11"/>
      <c r="D25" s="11"/>
      <c r="E25" s="9"/>
    </row>
    <row r="26" spans="1:5" ht="15.75">
      <c r="A26" s="7" t="s">
        <v>30</v>
      </c>
      <c r="B26" s="7" t="s">
        <v>24</v>
      </c>
      <c r="C26" s="7">
        <v>167</v>
      </c>
      <c r="D26" s="7">
        <v>182</v>
      </c>
      <c r="E26" s="9">
        <f t="shared" si="0"/>
        <v>8.2417582417582416E-2</v>
      </c>
    </row>
    <row r="27" spans="1:5" ht="15.75">
      <c r="A27" s="7"/>
      <c r="B27" s="7" t="s">
        <v>25</v>
      </c>
      <c r="C27" s="7">
        <f>C24-C26</f>
        <v>1907</v>
      </c>
      <c r="D27" s="7">
        <f>D24-D26</f>
        <v>1893</v>
      </c>
      <c r="E27" s="9">
        <f t="shared" si="0"/>
        <v>-7.341373885684321E-3</v>
      </c>
    </row>
    <row r="28" spans="1:5" ht="21" customHeight="1">
      <c r="A28" s="13" t="s">
        <v>31</v>
      </c>
      <c r="B28" s="13" t="s">
        <v>32</v>
      </c>
      <c r="C28" s="150"/>
      <c r="D28" s="150"/>
      <c r="E28" s="9"/>
    </row>
    <row r="29" spans="1:5" ht="15" customHeight="1">
      <c r="A29" s="13"/>
      <c r="B29" s="7" t="s">
        <v>10</v>
      </c>
      <c r="C29" s="7">
        <f>C30+C31</f>
        <v>394</v>
      </c>
      <c r="D29" s="7">
        <f>D30+D31</f>
        <v>357</v>
      </c>
      <c r="E29" s="9">
        <f t="shared" si="0"/>
        <v>-9.3908629441624369E-2</v>
      </c>
    </row>
    <row r="30" spans="1:5" ht="15.75">
      <c r="A30" s="7"/>
      <c r="B30" s="8" t="s">
        <v>33</v>
      </c>
      <c r="C30" s="7">
        <v>308</v>
      </c>
      <c r="D30" s="7">
        <v>305</v>
      </c>
      <c r="E30" s="9">
        <f t="shared" si="0"/>
        <v>-9.74025974025974E-3</v>
      </c>
    </row>
    <row r="31" spans="1:5" ht="15.75">
      <c r="A31" s="7"/>
      <c r="B31" s="7" t="s">
        <v>34</v>
      </c>
      <c r="C31" s="7">
        <v>86</v>
      </c>
      <c r="D31" s="7">
        <v>52</v>
      </c>
      <c r="E31" s="9">
        <f t="shared" si="0"/>
        <v>-0.39534883720930231</v>
      </c>
    </row>
    <row r="32" spans="1:5" ht="31.5">
      <c r="A32" s="13" t="s">
        <v>35</v>
      </c>
      <c r="B32" s="11" t="s">
        <v>36</v>
      </c>
      <c r="C32" s="7">
        <v>43</v>
      </c>
      <c r="D32" s="7">
        <v>43</v>
      </c>
      <c r="E32" s="9">
        <f t="shared" si="0"/>
        <v>0</v>
      </c>
    </row>
    <row r="33" spans="1:5" ht="31.5">
      <c r="A33" s="13" t="s">
        <v>37</v>
      </c>
      <c r="B33" s="11" t="s">
        <v>38</v>
      </c>
      <c r="C33" s="7">
        <f>C36+C35</f>
        <v>480</v>
      </c>
      <c r="D33" s="7">
        <v>539</v>
      </c>
      <c r="E33" s="9">
        <f t="shared" si="0"/>
        <v>0.10946196660482375</v>
      </c>
    </row>
    <row r="34" spans="1:5" ht="15.75">
      <c r="A34" s="7"/>
      <c r="B34" s="7" t="s">
        <v>11</v>
      </c>
      <c r="C34" s="150"/>
      <c r="D34" s="150"/>
      <c r="E34" s="9"/>
    </row>
    <row r="35" spans="1:5" ht="15.75">
      <c r="A35" s="7" t="s">
        <v>39</v>
      </c>
      <c r="B35" s="7" t="s">
        <v>24</v>
      </c>
      <c r="C35" s="7">
        <v>0</v>
      </c>
      <c r="D35" s="7">
        <v>0</v>
      </c>
      <c r="E35" s="9">
        <v>0</v>
      </c>
    </row>
    <row r="36" spans="1:5" ht="15.75">
      <c r="A36" s="7"/>
      <c r="B36" s="7" t="s">
        <v>25</v>
      </c>
      <c r="C36" s="7">
        <v>480</v>
      </c>
      <c r="D36" s="7">
        <v>539</v>
      </c>
      <c r="E36" s="9">
        <f t="shared" si="0"/>
        <v>0.10946196660482375</v>
      </c>
    </row>
    <row r="37" spans="1:5" ht="15.75">
      <c r="A37" s="13" t="s">
        <v>40</v>
      </c>
      <c r="B37" s="13" t="s">
        <v>32</v>
      </c>
      <c r="C37" s="151"/>
      <c r="D37" s="151"/>
      <c r="E37" s="9"/>
    </row>
    <row r="38" spans="1:5" ht="15.75">
      <c r="A38" s="13"/>
      <c r="B38" s="7" t="s">
        <v>10</v>
      </c>
      <c r="C38" s="151"/>
      <c r="D38" s="151"/>
      <c r="E38" s="9"/>
    </row>
    <row r="39" spans="1:5" ht="15.75">
      <c r="A39" s="7"/>
      <c r="B39" s="8" t="s">
        <v>33</v>
      </c>
      <c r="C39" s="7">
        <v>11</v>
      </c>
      <c r="D39" s="7">
        <v>45</v>
      </c>
      <c r="E39" s="9">
        <f t="shared" si="0"/>
        <v>0.75555555555555554</v>
      </c>
    </row>
    <row r="40" spans="1:5" ht="15.75">
      <c r="A40" s="7"/>
      <c r="B40" s="7" t="s">
        <v>34</v>
      </c>
      <c r="C40" s="7">
        <v>6</v>
      </c>
      <c r="D40" s="7">
        <v>0</v>
      </c>
      <c r="E40" s="9">
        <f t="shared" si="0"/>
        <v>-1</v>
      </c>
    </row>
    <row r="41" spans="1:5" ht="15.75">
      <c r="A41" s="6" t="s">
        <v>41</v>
      </c>
      <c r="B41" s="14" t="s">
        <v>42</v>
      </c>
      <c r="C41" s="7">
        <v>0</v>
      </c>
      <c r="D41" s="7">
        <v>0</v>
      </c>
      <c r="E41" s="9">
        <v>0</v>
      </c>
    </row>
    <row r="42" spans="1:5" ht="15.75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"/>
  <sheetViews>
    <sheetView view="pageBreakPreview" zoomScaleSheetLayoutView="100" workbookViewId="0">
      <selection activeCell="C6" sqref="C6"/>
    </sheetView>
  </sheetViews>
  <sheetFormatPr defaultColWidth="9.140625"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60"/>
      <c r="B1" s="60"/>
      <c r="C1" s="60"/>
    </row>
    <row r="2" spans="1:17" s="59" customFormat="1" ht="60" customHeight="1">
      <c r="A2" s="402" t="s">
        <v>220</v>
      </c>
      <c r="B2" s="402"/>
      <c r="C2" s="402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403"/>
      <c r="B3" s="403"/>
      <c r="C3" s="60"/>
    </row>
    <row r="4" spans="1:17" ht="8.25" customHeight="1" thickBot="1">
      <c r="A4" s="61"/>
      <c r="B4" s="60"/>
      <c r="C4" s="60"/>
    </row>
    <row r="5" spans="1:17" ht="33" customHeight="1" thickBot="1">
      <c r="A5" s="62" t="s">
        <v>5</v>
      </c>
      <c r="B5" s="63" t="s">
        <v>222</v>
      </c>
      <c r="C5" s="64" t="s">
        <v>221</v>
      </c>
    </row>
    <row r="6" spans="1:17" ht="43.5" customHeight="1">
      <c r="A6" s="65">
        <v>1</v>
      </c>
      <c r="B6" s="66" t="s">
        <v>223</v>
      </c>
      <c r="C6" s="207" t="s">
        <v>347</v>
      </c>
    </row>
    <row r="7" spans="1:17" ht="45" customHeight="1">
      <c r="A7" s="67">
        <v>2</v>
      </c>
      <c r="B7" s="68" t="s">
        <v>224</v>
      </c>
      <c r="C7" s="207" t="s">
        <v>347</v>
      </c>
    </row>
    <row r="8" spans="1:17" ht="40.5" customHeight="1" thickBot="1">
      <c r="A8" s="69">
        <v>3</v>
      </c>
      <c r="B8" s="70" t="s">
        <v>263</v>
      </c>
      <c r="C8" s="207" t="s">
        <v>347</v>
      </c>
    </row>
    <row r="9" spans="1:17">
      <c r="A9" s="60"/>
      <c r="B9" s="60"/>
      <c r="C9" s="60"/>
    </row>
    <row r="10" spans="1:17">
      <c r="A10" s="60"/>
      <c r="B10" s="60"/>
      <c r="C10" s="6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SheetLayoutView="100" workbookViewId="0">
      <selection activeCell="A5" sqref="A5:B5"/>
    </sheetView>
  </sheetViews>
  <sheetFormatPr defaultColWidth="9.140625"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60"/>
      <c r="B1" s="60"/>
    </row>
    <row r="2" spans="1:17" s="59" customFormat="1" ht="60" customHeight="1">
      <c r="A2" s="402" t="s">
        <v>225</v>
      </c>
      <c r="B2" s="402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60"/>
      <c r="B3" s="60"/>
    </row>
    <row r="4" spans="1:17" ht="36" customHeight="1">
      <c r="A4" s="404" t="s">
        <v>227</v>
      </c>
      <c r="B4" s="403"/>
    </row>
    <row r="5" spans="1:17" ht="39.75" customHeight="1">
      <c r="A5" s="405" t="s">
        <v>226</v>
      </c>
      <c r="B5" s="406"/>
    </row>
    <row r="6" spans="1:17">
      <c r="A6" s="74"/>
      <c r="B6" s="60"/>
    </row>
    <row r="7" spans="1:17">
      <c r="A7" s="71"/>
    </row>
    <row r="8" spans="1:17" ht="35.25" customHeight="1">
      <c r="A8" s="407"/>
      <c r="B8" s="407"/>
    </row>
    <row r="9" spans="1:17" ht="18.75">
      <c r="A9" s="72"/>
      <c r="B9" s="7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22"/>
  <sheetViews>
    <sheetView view="pageBreakPreview" zoomScale="96" zoomScaleNormal="115" zoomScaleSheetLayoutView="96" workbookViewId="0">
      <selection activeCell="M17" sqref="M17"/>
    </sheetView>
  </sheetViews>
  <sheetFormatPr defaultColWidth="9.140625" defaultRowHeight="12.75"/>
  <cols>
    <col min="1" max="1" width="4.140625" style="167" customWidth="1"/>
    <col min="2" max="2" width="10.5703125" style="167" customWidth="1"/>
    <col min="3" max="3" width="11" style="167" customWidth="1"/>
    <col min="4" max="4" width="10.7109375" style="167" customWidth="1"/>
    <col min="5" max="5" width="5.28515625" style="75" customWidth="1"/>
    <col min="6" max="6" width="6.140625" style="75" customWidth="1"/>
    <col min="7" max="7" width="6.7109375" style="75" customWidth="1"/>
    <col min="8" max="8" width="6.28515625" style="75" customWidth="1"/>
    <col min="9" max="9" width="5.28515625" style="75" customWidth="1"/>
    <col min="10" max="10" width="6.7109375" style="75" customWidth="1"/>
    <col min="11" max="11" width="6.28515625" style="75" customWidth="1"/>
    <col min="12" max="12" width="6" style="75" customWidth="1"/>
    <col min="13" max="13" width="6.42578125" style="75" customWidth="1"/>
    <col min="14" max="14" width="6" style="75" customWidth="1"/>
    <col min="15" max="15" width="5.7109375" style="75" customWidth="1"/>
    <col min="16" max="16" width="6.140625" style="75" customWidth="1"/>
    <col min="17" max="17" width="5.42578125" style="75" customWidth="1"/>
    <col min="18" max="18" width="7.140625" style="75" customWidth="1"/>
    <col min="19" max="19" width="6.85546875" style="75" customWidth="1"/>
    <col min="20" max="20" width="6.42578125" style="75" customWidth="1"/>
    <col min="21" max="21" width="5.7109375" style="75" customWidth="1"/>
    <col min="22" max="22" width="5.42578125" style="75" customWidth="1"/>
    <col min="23" max="23" width="4.7109375" style="75" customWidth="1"/>
    <col min="24" max="24" width="6.28515625" style="75" customWidth="1"/>
    <col min="25" max="25" width="5.5703125" style="75" customWidth="1"/>
    <col min="26" max="26" width="5.28515625" style="75" customWidth="1"/>
    <col min="27" max="27" width="7.7109375" style="75" customWidth="1"/>
    <col min="28" max="28" width="6.28515625" style="75" customWidth="1"/>
    <col min="29" max="29" width="6.140625" style="75" customWidth="1"/>
    <col min="30" max="30" width="41.42578125" style="75" customWidth="1"/>
    <col min="31" max="31" width="7.7109375" style="75" customWidth="1"/>
    <col min="32" max="32" width="9.140625" style="75"/>
    <col min="33" max="33" width="13.5703125" style="75" customWidth="1"/>
    <col min="34" max="34" width="11.7109375" style="75" customWidth="1"/>
    <col min="35" max="35" width="14.7109375" style="75" customWidth="1"/>
    <col min="36" max="37" width="9.140625" style="75"/>
    <col min="38" max="38" width="10.28515625" style="75" bestFit="1" customWidth="1"/>
    <col min="39" max="39" width="11.5703125" style="75" customWidth="1"/>
    <col min="40" max="40" width="20.28515625" style="75" customWidth="1"/>
    <col min="41" max="16384" width="9.140625" style="75"/>
  </cols>
  <sheetData>
    <row r="1" spans="1:35">
      <c r="A1" s="165"/>
      <c r="B1" s="165"/>
      <c r="C1" s="165"/>
      <c r="D1" s="16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5" ht="15.75">
      <c r="A2" s="409" t="s">
        <v>257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</row>
    <row r="3" spans="1:35">
      <c r="A3" s="164"/>
      <c r="B3" s="164"/>
      <c r="C3" s="164"/>
      <c r="D3" s="164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5" ht="43.5" customHeight="1">
      <c r="A4" s="408" t="s">
        <v>85</v>
      </c>
      <c r="B4" s="408" t="s">
        <v>228</v>
      </c>
      <c r="C4" s="410" t="s">
        <v>229</v>
      </c>
      <c r="D4" s="408" t="s">
        <v>230</v>
      </c>
      <c r="E4" s="408" t="s">
        <v>231</v>
      </c>
      <c r="F4" s="408"/>
      <c r="G4" s="408"/>
      <c r="H4" s="408"/>
      <c r="I4" s="408"/>
      <c r="J4" s="408" t="s">
        <v>232</v>
      </c>
      <c r="K4" s="408"/>
      <c r="L4" s="408"/>
      <c r="M4" s="408"/>
      <c r="N4" s="408"/>
      <c r="O4" s="408"/>
      <c r="P4" s="408" t="s">
        <v>233</v>
      </c>
      <c r="Q4" s="408"/>
      <c r="R4" s="408"/>
      <c r="S4" s="408"/>
      <c r="T4" s="408"/>
      <c r="U4" s="408"/>
      <c r="V4" s="408"/>
      <c r="W4" s="408" t="s">
        <v>234</v>
      </c>
      <c r="X4" s="408"/>
      <c r="Y4" s="408"/>
      <c r="Z4" s="408"/>
      <c r="AA4" s="408" t="s">
        <v>235</v>
      </c>
      <c r="AB4" s="408"/>
      <c r="AC4" s="408"/>
      <c r="AD4" s="408" t="s">
        <v>236</v>
      </c>
      <c r="AE4" s="408"/>
    </row>
    <row r="5" spans="1:35" ht="261" customHeight="1">
      <c r="A5" s="408"/>
      <c r="B5" s="408"/>
      <c r="C5" s="411"/>
      <c r="D5" s="408"/>
      <c r="E5" s="78" t="s">
        <v>237</v>
      </c>
      <c r="F5" s="78" t="s">
        <v>238</v>
      </c>
      <c r="G5" s="78" t="s">
        <v>239</v>
      </c>
      <c r="H5" s="78" t="s">
        <v>240</v>
      </c>
      <c r="I5" s="78" t="s">
        <v>156</v>
      </c>
      <c r="J5" s="78" t="s">
        <v>241</v>
      </c>
      <c r="K5" s="78" t="s">
        <v>242</v>
      </c>
      <c r="L5" s="78" t="s">
        <v>243</v>
      </c>
      <c r="M5" s="78" t="s">
        <v>244</v>
      </c>
      <c r="N5" s="78" t="s">
        <v>245</v>
      </c>
      <c r="O5" s="78" t="s">
        <v>156</v>
      </c>
      <c r="P5" s="78" t="s">
        <v>246</v>
      </c>
      <c r="Q5" s="78" t="s">
        <v>247</v>
      </c>
      <c r="R5" s="78" t="s">
        <v>242</v>
      </c>
      <c r="S5" s="78" t="s">
        <v>243</v>
      </c>
      <c r="T5" s="78" t="s">
        <v>244</v>
      </c>
      <c r="U5" s="78" t="s">
        <v>245</v>
      </c>
      <c r="V5" s="78" t="s">
        <v>156</v>
      </c>
      <c r="W5" s="78" t="s">
        <v>248</v>
      </c>
      <c r="X5" s="78" t="s">
        <v>249</v>
      </c>
      <c r="Y5" s="78" t="s">
        <v>250</v>
      </c>
      <c r="Z5" s="78" t="s">
        <v>156</v>
      </c>
      <c r="AA5" s="78" t="s">
        <v>251</v>
      </c>
      <c r="AB5" s="78" t="s">
        <v>252</v>
      </c>
      <c r="AC5" s="78" t="s">
        <v>253</v>
      </c>
      <c r="AD5" s="78" t="s">
        <v>254</v>
      </c>
      <c r="AE5" s="78" t="s">
        <v>255</v>
      </c>
    </row>
    <row r="6" spans="1:35">
      <c r="A6" s="156">
        <v>1</v>
      </c>
      <c r="B6" s="156">
        <v>2</v>
      </c>
      <c r="C6" s="156">
        <v>3</v>
      </c>
      <c r="D6" s="156">
        <v>4</v>
      </c>
      <c r="E6" s="156">
        <v>5</v>
      </c>
      <c r="F6" s="156">
        <v>6</v>
      </c>
      <c r="G6" s="156">
        <v>7</v>
      </c>
      <c r="H6" s="156">
        <v>8</v>
      </c>
      <c r="I6" s="156">
        <v>9</v>
      </c>
      <c r="J6" s="156">
        <v>10</v>
      </c>
      <c r="K6" s="156">
        <v>11</v>
      </c>
      <c r="L6" s="156">
        <v>12</v>
      </c>
      <c r="M6" s="156">
        <v>13</v>
      </c>
      <c r="N6" s="156">
        <v>14</v>
      </c>
      <c r="O6" s="156">
        <v>15</v>
      </c>
      <c r="P6" s="156">
        <v>16</v>
      </c>
      <c r="Q6" s="156">
        <v>17</v>
      </c>
      <c r="R6" s="156">
        <v>18</v>
      </c>
      <c r="S6" s="156">
        <v>19</v>
      </c>
      <c r="T6" s="156">
        <v>20</v>
      </c>
      <c r="U6" s="156">
        <v>21</v>
      </c>
      <c r="V6" s="156">
        <v>22</v>
      </c>
      <c r="W6" s="156">
        <v>23</v>
      </c>
      <c r="X6" s="156">
        <v>24</v>
      </c>
      <c r="Y6" s="156">
        <v>25</v>
      </c>
      <c r="Z6" s="156">
        <v>26</v>
      </c>
      <c r="AA6" s="156">
        <v>27</v>
      </c>
      <c r="AB6" s="156">
        <v>28</v>
      </c>
      <c r="AC6" s="156">
        <v>29</v>
      </c>
      <c r="AD6" s="156">
        <v>30</v>
      </c>
      <c r="AE6" s="156">
        <v>31</v>
      </c>
    </row>
    <row r="7" spans="1:35" ht="25.5">
      <c r="A7" s="149">
        <v>1</v>
      </c>
      <c r="B7" s="149">
        <v>1</v>
      </c>
      <c r="C7" s="161">
        <v>43481</v>
      </c>
      <c r="D7" s="170" t="s">
        <v>358</v>
      </c>
      <c r="E7" s="79"/>
      <c r="F7" s="149" t="s">
        <v>256</v>
      </c>
      <c r="G7" s="79"/>
      <c r="H7" s="79"/>
      <c r="I7" s="79"/>
      <c r="J7" s="160"/>
      <c r="K7" s="149" t="s">
        <v>256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 t="s">
        <v>256</v>
      </c>
      <c r="AB7" s="79"/>
      <c r="AC7" s="79"/>
      <c r="AD7" s="195" t="s">
        <v>348</v>
      </c>
      <c r="AE7" s="160"/>
      <c r="AH7" s="148"/>
      <c r="AI7" s="148"/>
    </row>
    <row r="8" spans="1:35" ht="25.5">
      <c r="A8" s="149">
        <v>2</v>
      </c>
      <c r="B8" s="149">
        <v>2</v>
      </c>
      <c r="C8" s="161">
        <v>43548</v>
      </c>
      <c r="D8" s="208">
        <v>0.34375</v>
      </c>
      <c r="E8" s="79"/>
      <c r="F8" s="149" t="s">
        <v>256</v>
      </c>
      <c r="G8" s="196"/>
      <c r="H8" s="196"/>
      <c r="I8" s="196"/>
      <c r="J8" s="160"/>
      <c r="K8" s="149" t="s">
        <v>256</v>
      </c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79"/>
      <c r="X8" s="196"/>
      <c r="Y8" s="196"/>
      <c r="Z8" s="196"/>
      <c r="AA8" s="79" t="s">
        <v>256</v>
      </c>
      <c r="AB8" s="196"/>
      <c r="AC8" s="196"/>
      <c r="AD8" s="195" t="s">
        <v>348</v>
      </c>
      <c r="AE8" s="160"/>
      <c r="AH8" s="148"/>
      <c r="AI8" s="148"/>
    </row>
    <row r="9" spans="1:35" ht="25.5">
      <c r="A9" s="149">
        <v>3</v>
      </c>
      <c r="B9" s="149">
        <v>3</v>
      </c>
      <c r="C9" s="161">
        <v>43548</v>
      </c>
      <c r="D9" s="208">
        <v>0.34722222222222227</v>
      </c>
      <c r="E9" s="79"/>
      <c r="F9" s="149" t="s">
        <v>256</v>
      </c>
      <c r="G9" s="196"/>
      <c r="H9" s="196"/>
      <c r="I9" s="196"/>
      <c r="J9" s="160"/>
      <c r="K9" s="149" t="s">
        <v>256</v>
      </c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79"/>
      <c r="X9" s="196"/>
      <c r="Y9" s="196"/>
      <c r="Z9" s="196"/>
      <c r="AA9" s="79" t="s">
        <v>256</v>
      </c>
      <c r="AB9" s="196"/>
      <c r="AC9" s="196"/>
      <c r="AD9" s="195" t="s">
        <v>348</v>
      </c>
      <c r="AE9" s="160"/>
      <c r="AH9" s="148"/>
      <c r="AI9" s="148"/>
    </row>
    <row r="10" spans="1:35" ht="25.5">
      <c r="A10" s="149">
        <v>4</v>
      </c>
      <c r="B10" s="149">
        <v>4</v>
      </c>
      <c r="C10" s="161">
        <v>43561</v>
      </c>
      <c r="D10" s="208">
        <v>0.43402777777777773</v>
      </c>
      <c r="E10" s="79"/>
      <c r="F10" s="149" t="s">
        <v>256</v>
      </c>
      <c r="G10" s="196"/>
      <c r="H10" s="196"/>
      <c r="I10" s="196"/>
      <c r="J10" s="160"/>
      <c r="K10" s="149" t="s">
        <v>256</v>
      </c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79"/>
      <c r="X10" s="196"/>
      <c r="Y10" s="196"/>
      <c r="Z10" s="196"/>
      <c r="AA10" s="79" t="s">
        <v>256</v>
      </c>
      <c r="AB10" s="196"/>
      <c r="AC10" s="196"/>
      <c r="AD10" s="195" t="s">
        <v>348</v>
      </c>
      <c r="AE10" s="160"/>
      <c r="AH10" s="148"/>
      <c r="AI10" s="148"/>
    </row>
    <row r="11" spans="1:35" ht="25.5">
      <c r="A11" s="149">
        <v>5</v>
      </c>
      <c r="B11" s="149">
        <v>5</v>
      </c>
      <c r="C11" s="161">
        <v>43598</v>
      </c>
      <c r="D11" s="208">
        <v>0.34722222222222227</v>
      </c>
      <c r="E11" s="79"/>
      <c r="F11" s="149" t="s">
        <v>256</v>
      </c>
      <c r="G11" s="196"/>
      <c r="H11" s="196"/>
      <c r="I11" s="196"/>
      <c r="J11" s="160"/>
      <c r="K11" s="149" t="s">
        <v>256</v>
      </c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79"/>
      <c r="X11" s="196"/>
      <c r="Y11" s="196"/>
      <c r="Z11" s="196"/>
      <c r="AA11" s="79" t="s">
        <v>256</v>
      </c>
      <c r="AB11" s="196"/>
      <c r="AC11" s="196"/>
      <c r="AD11" s="195" t="s">
        <v>348</v>
      </c>
      <c r="AE11" s="160"/>
      <c r="AH11" s="148"/>
      <c r="AI11" s="148"/>
    </row>
    <row r="12" spans="1:35" ht="25.5">
      <c r="A12" s="149">
        <v>6</v>
      </c>
      <c r="B12" s="149">
        <v>6</v>
      </c>
      <c r="C12" s="161">
        <v>43598</v>
      </c>
      <c r="D12" s="208">
        <v>0.36805555555555558</v>
      </c>
      <c r="E12" s="79"/>
      <c r="F12" s="149" t="s">
        <v>256</v>
      </c>
      <c r="G12" s="196"/>
      <c r="H12" s="196"/>
      <c r="I12" s="196"/>
      <c r="J12" s="160"/>
      <c r="K12" s="149" t="s">
        <v>256</v>
      </c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79"/>
      <c r="X12" s="196"/>
      <c r="Y12" s="196"/>
      <c r="Z12" s="196"/>
      <c r="AA12" s="79" t="s">
        <v>256</v>
      </c>
      <c r="AB12" s="196"/>
      <c r="AC12" s="196"/>
      <c r="AD12" s="195" t="s">
        <v>348</v>
      </c>
      <c r="AE12" s="160"/>
      <c r="AH12" s="148"/>
      <c r="AI12" s="148"/>
    </row>
    <row r="13" spans="1:35" ht="25.5">
      <c r="A13" s="149">
        <v>7</v>
      </c>
      <c r="B13" s="149">
        <v>7</v>
      </c>
      <c r="C13" s="161">
        <v>43674</v>
      </c>
      <c r="D13" s="170" t="s">
        <v>359</v>
      </c>
      <c r="E13" s="79"/>
      <c r="F13" s="149" t="s">
        <v>256</v>
      </c>
      <c r="G13" s="196"/>
      <c r="H13" s="196"/>
      <c r="I13" s="196"/>
      <c r="J13" s="160"/>
      <c r="K13" s="149" t="s">
        <v>256</v>
      </c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79"/>
      <c r="X13" s="196"/>
      <c r="Y13" s="196"/>
      <c r="Z13" s="196"/>
      <c r="AA13" s="79" t="s">
        <v>256</v>
      </c>
      <c r="AB13" s="196"/>
      <c r="AC13" s="196"/>
      <c r="AD13" s="195" t="s">
        <v>348</v>
      </c>
      <c r="AE13" s="160"/>
      <c r="AH13" s="148"/>
      <c r="AI13" s="148"/>
    </row>
    <row r="14" spans="1:35" ht="25.5">
      <c r="A14" s="149">
        <v>8</v>
      </c>
      <c r="B14" s="149">
        <v>8</v>
      </c>
      <c r="C14" s="161">
        <v>43692</v>
      </c>
      <c r="D14" s="208">
        <v>0.59027777777777779</v>
      </c>
      <c r="E14" s="79"/>
      <c r="F14" s="149" t="s">
        <v>256</v>
      </c>
      <c r="G14" s="196"/>
      <c r="H14" s="196"/>
      <c r="I14" s="196"/>
      <c r="J14" s="160"/>
      <c r="K14" s="149" t="s">
        <v>256</v>
      </c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79"/>
      <c r="X14" s="196"/>
      <c r="Y14" s="196"/>
      <c r="Z14" s="196"/>
      <c r="AA14" s="79" t="s">
        <v>256</v>
      </c>
      <c r="AB14" s="196"/>
      <c r="AC14" s="196"/>
      <c r="AD14" s="195" t="s">
        <v>348</v>
      </c>
      <c r="AE14" s="160"/>
      <c r="AH14" s="148"/>
      <c r="AI14" s="148"/>
    </row>
    <row r="15" spans="1:35" ht="25.5">
      <c r="A15" s="149">
        <v>9</v>
      </c>
      <c r="B15" s="149">
        <v>9</v>
      </c>
      <c r="C15" s="161">
        <v>43692</v>
      </c>
      <c r="D15" s="208">
        <v>0.61458333333333337</v>
      </c>
      <c r="E15" s="79"/>
      <c r="F15" s="149" t="s">
        <v>256</v>
      </c>
      <c r="G15" s="196"/>
      <c r="H15" s="196"/>
      <c r="I15" s="196"/>
      <c r="J15" s="160"/>
      <c r="K15" s="149" t="s">
        <v>256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79"/>
      <c r="X15" s="196"/>
      <c r="Y15" s="196"/>
      <c r="Z15" s="196"/>
      <c r="AA15" s="79" t="s">
        <v>256</v>
      </c>
      <c r="AB15" s="196"/>
      <c r="AC15" s="196"/>
      <c r="AD15" s="195" t="s">
        <v>348</v>
      </c>
      <c r="AE15" s="160"/>
      <c r="AH15" s="148"/>
      <c r="AI15" s="148"/>
    </row>
    <row r="16" spans="1:35" ht="25.5">
      <c r="A16" s="149">
        <v>10</v>
      </c>
      <c r="B16" s="149">
        <v>10</v>
      </c>
      <c r="C16" s="161">
        <v>43713</v>
      </c>
      <c r="D16" s="170" t="s">
        <v>360</v>
      </c>
      <c r="E16" s="79"/>
      <c r="F16" s="149" t="s">
        <v>256</v>
      </c>
      <c r="G16" s="196"/>
      <c r="H16" s="196"/>
      <c r="I16" s="196"/>
      <c r="J16" s="160"/>
      <c r="K16" s="149" t="s">
        <v>256</v>
      </c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79"/>
      <c r="X16" s="196"/>
      <c r="Y16" s="196"/>
      <c r="Z16" s="196"/>
      <c r="AA16" s="79" t="s">
        <v>256</v>
      </c>
      <c r="AB16" s="196"/>
      <c r="AC16" s="196"/>
      <c r="AD16" s="195" t="s">
        <v>348</v>
      </c>
      <c r="AE16" s="160"/>
      <c r="AH16" s="148"/>
      <c r="AI16" s="148"/>
    </row>
    <row r="17" spans="1:35" ht="25.5">
      <c r="A17" s="149">
        <v>11</v>
      </c>
      <c r="B17" s="149">
        <v>11</v>
      </c>
      <c r="C17" s="161">
        <v>43723</v>
      </c>
      <c r="D17" s="208">
        <v>0.47569444444444442</v>
      </c>
      <c r="E17" s="79"/>
      <c r="F17" s="149" t="s">
        <v>256</v>
      </c>
      <c r="G17" s="183"/>
      <c r="H17" s="183"/>
      <c r="I17" s="183"/>
      <c r="J17" s="160"/>
      <c r="K17" s="149" t="s">
        <v>256</v>
      </c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79"/>
      <c r="X17" s="183"/>
      <c r="Y17" s="183"/>
      <c r="Z17" s="183"/>
      <c r="AA17" s="79" t="s">
        <v>256</v>
      </c>
      <c r="AB17" s="183"/>
      <c r="AC17" s="183"/>
      <c r="AD17" s="195" t="s">
        <v>348</v>
      </c>
      <c r="AE17" s="156"/>
      <c r="AH17" s="148"/>
      <c r="AI17" s="148"/>
    </row>
    <row r="18" spans="1:35" ht="25.5">
      <c r="A18" s="149">
        <v>12</v>
      </c>
      <c r="B18" s="149">
        <v>12</v>
      </c>
      <c r="C18" s="161">
        <v>43760</v>
      </c>
      <c r="D18" s="170" t="s">
        <v>361</v>
      </c>
      <c r="E18" s="79"/>
      <c r="F18" s="149" t="s">
        <v>256</v>
      </c>
      <c r="G18" s="196"/>
      <c r="H18" s="196"/>
      <c r="I18" s="196"/>
      <c r="J18" s="160"/>
      <c r="K18" s="149" t="s">
        <v>256</v>
      </c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79"/>
      <c r="X18" s="196"/>
      <c r="Y18" s="196"/>
      <c r="Z18" s="196"/>
      <c r="AA18" s="79" t="s">
        <v>256</v>
      </c>
      <c r="AB18" s="196"/>
      <c r="AC18" s="196"/>
      <c r="AD18" s="195" t="s">
        <v>348</v>
      </c>
      <c r="AE18" s="160"/>
      <c r="AH18" s="148"/>
      <c r="AI18" s="148"/>
    </row>
    <row r="19" spans="1:35" ht="25.5">
      <c r="A19" s="149">
        <v>13</v>
      </c>
      <c r="B19" s="149">
        <v>13</v>
      </c>
      <c r="C19" s="161">
        <v>43760</v>
      </c>
      <c r="D19" s="170" t="s">
        <v>362</v>
      </c>
      <c r="E19" s="79"/>
      <c r="F19" s="149" t="s">
        <v>256</v>
      </c>
      <c r="G19" s="196"/>
      <c r="H19" s="196"/>
      <c r="I19" s="196"/>
      <c r="J19" s="160"/>
      <c r="K19" s="149" t="s">
        <v>256</v>
      </c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79"/>
      <c r="X19" s="196"/>
      <c r="Y19" s="196"/>
      <c r="Z19" s="196"/>
      <c r="AA19" s="79" t="s">
        <v>256</v>
      </c>
      <c r="AB19" s="196"/>
      <c r="AC19" s="196"/>
      <c r="AD19" s="195" t="s">
        <v>348</v>
      </c>
      <c r="AE19" s="160"/>
      <c r="AH19" s="148"/>
      <c r="AI19" s="148"/>
    </row>
    <row r="20" spans="1:35" ht="25.5">
      <c r="A20" s="149">
        <v>14</v>
      </c>
      <c r="B20" s="149">
        <v>14</v>
      </c>
      <c r="C20" s="161">
        <v>43760</v>
      </c>
      <c r="D20" s="170" t="s">
        <v>363</v>
      </c>
      <c r="E20" s="79"/>
      <c r="F20" s="149" t="s">
        <v>256</v>
      </c>
      <c r="G20" s="196"/>
      <c r="H20" s="196"/>
      <c r="I20" s="196"/>
      <c r="J20" s="160"/>
      <c r="K20" s="149" t="s">
        <v>256</v>
      </c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79"/>
      <c r="X20" s="196"/>
      <c r="Y20" s="196"/>
      <c r="Z20" s="196"/>
      <c r="AA20" s="79" t="s">
        <v>256</v>
      </c>
      <c r="AB20" s="196"/>
      <c r="AC20" s="196"/>
      <c r="AD20" s="195" t="s">
        <v>348</v>
      </c>
      <c r="AE20" s="160"/>
      <c r="AH20" s="148"/>
      <c r="AI20" s="148"/>
    </row>
    <row r="21" spans="1:35" ht="25.5">
      <c r="A21" s="149">
        <v>15</v>
      </c>
      <c r="B21" s="149">
        <v>15</v>
      </c>
      <c r="C21" s="161">
        <v>43766</v>
      </c>
      <c r="D21" s="170" t="s">
        <v>364</v>
      </c>
      <c r="E21" s="79"/>
      <c r="F21" s="149" t="s">
        <v>256</v>
      </c>
      <c r="G21" s="196"/>
      <c r="H21" s="196"/>
      <c r="I21" s="196"/>
      <c r="J21" s="160"/>
      <c r="K21" s="149" t="s">
        <v>256</v>
      </c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79"/>
      <c r="X21" s="196"/>
      <c r="Y21" s="196"/>
      <c r="Z21" s="196"/>
      <c r="AA21" s="79" t="s">
        <v>256</v>
      </c>
      <c r="AB21" s="196"/>
      <c r="AC21" s="196"/>
      <c r="AD21" s="195" t="s">
        <v>348</v>
      </c>
      <c r="AE21" s="160"/>
      <c r="AH21" s="148"/>
      <c r="AI21" s="148"/>
    </row>
    <row r="22" spans="1:35" ht="15">
      <c r="A22" s="166"/>
      <c r="B22" s="166"/>
      <c r="C22" s="168"/>
      <c r="D22" s="166"/>
      <c r="E22" s="163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3"/>
      <c r="X22" s="162"/>
      <c r="Y22" s="162"/>
      <c r="Z22" s="162"/>
      <c r="AA22" s="163"/>
      <c r="AB22" s="162"/>
      <c r="AC22" s="162"/>
      <c r="AD22" s="163"/>
      <c r="AE22" s="162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63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view="pageBreakPreview" zoomScaleNormal="100" zoomScaleSheetLayoutView="100" workbookViewId="0">
      <selection activeCell="C52" sqref="C52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240" t="s">
        <v>43</v>
      </c>
      <c r="B1" s="240"/>
      <c r="C1" s="240"/>
      <c r="D1" s="240"/>
      <c r="E1" s="240"/>
      <c r="F1" s="240"/>
    </row>
    <row r="2" spans="1:6" ht="57" customHeight="1" thickBot="1">
      <c r="A2" s="240"/>
      <c r="B2" s="240"/>
      <c r="C2" s="240"/>
      <c r="D2" s="240"/>
      <c r="E2" s="240"/>
      <c r="F2" s="240"/>
    </row>
    <row r="3" spans="1:6" ht="18.75" customHeight="1">
      <c r="A3" s="286" t="s">
        <v>44</v>
      </c>
      <c r="B3" s="287"/>
      <c r="C3" s="288"/>
      <c r="D3" s="84" t="s">
        <v>344</v>
      </c>
      <c r="E3" s="84" t="s">
        <v>355</v>
      </c>
      <c r="F3" s="295" t="s">
        <v>7</v>
      </c>
    </row>
    <row r="4" spans="1:6" ht="22.9" customHeight="1">
      <c r="A4" s="289"/>
      <c r="B4" s="290"/>
      <c r="C4" s="291"/>
      <c r="D4" s="85" t="s">
        <v>45</v>
      </c>
      <c r="E4" s="86" t="s">
        <v>45</v>
      </c>
      <c r="F4" s="296"/>
    </row>
    <row r="5" spans="1:6" ht="15.75" customHeight="1" thickBot="1">
      <c r="A5" s="292"/>
      <c r="B5" s="293"/>
      <c r="C5" s="294"/>
      <c r="D5" s="87" t="s">
        <v>46</v>
      </c>
      <c r="E5" s="88" t="s">
        <v>46</v>
      </c>
      <c r="F5" s="297"/>
    </row>
    <row r="6" spans="1:6" ht="15.75" thickBot="1">
      <c r="A6" s="298"/>
      <c r="B6" s="299"/>
      <c r="C6" s="300"/>
      <c r="D6" s="89"/>
      <c r="E6" s="90"/>
      <c r="F6" s="91"/>
    </row>
    <row r="7" spans="1:6" ht="15" hidden="1" customHeight="1">
      <c r="A7" s="301"/>
      <c r="B7" s="92"/>
      <c r="C7" s="93" t="s">
        <v>47</v>
      </c>
      <c r="D7" s="94"/>
      <c r="E7" s="95"/>
      <c r="F7" s="96"/>
    </row>
    <row r="8" spans="1:6" ht="15" hidden="1" customHeight="1">
      <c r="A8" s="302"/>
      <c r="B8" s="97"/>
      <c r="C8" s="98" t="s">
        <v>48</v>
      </c>
      <c r="D8" s="99"/>
      <c r="E8" s="100"/>
      <c r="F8" s="101"/>
    </row>
    <row r="9" spans="1:6" ht="15" hidden="1" customHeight="1">
      <c r="A9" s="303"/>
      <c r="B9" s="97"/>
      <c r="C9" s="98" t="s">
        <v>49</v>
      </c>
      <c r="D9" s="99"/>
      <c r="E9" s="100"/>
      <c r="F9" s="101"/>
    </row>
    <row r="10" spans="1:6" ht="15" hidden="1" customHeight="1">
      <c r="A10" s="302"/>
      <c r="B10" s="97"/>
      <c r="C10" s="98" t="s">
        <v>49</v>
      </c>
      <c r="D10" s="99"/>
      <c r="E10" s="100"/>
      <c r="F10" s="101"/>
    </row>
    <row r="11" spans="1:6" ht="15" hidden="1" customHeight="1">
      <c r="A11" s="303"/>
      <c r="B11" s="97"/>
      <c r="C11" s="98" t="s">
        <v>50</v>
      </c>
      <c r="D11" s="99"/>
      <c r="E11" s="100"/>
      <c r="F11" s="101"/>
    </row>
    <row r="12" spans="1:6" ht="15" hidden="1" customHeight="1">
      <c r="A12" s="302"/>
      <c r="B12" s="97"/>
      <c r="C12" s="98" t="s">
        <v>51</v>
      </c>
      <c r="D12" s="99"/>
      <c r="E12" s="100"/>
      <c r="F12" s="101"/>
    </row>
    <row r="13" spans="1:6" ht="15" hidden="1" customHeight="1">
      <c r="A13" s="304"/>
      <c r="B13" s="97"/>
      <c r="C13" s="102" t="s">
        <v>52</v>
      </c>
      <c r="D13" s="99"/>
      <c r="E13" s="100"/>
      <c r="F13" s="101"/>
    </row>
    <row r="14" spans="1:6" ht="15" hidden="1" customHeight="1">
      <c r="A14" s="305"/>
      <c r="B14" s="97"/>
      <c r="C14" s="102" t="s">
        <v>53</v>
      </c>
      <c r="D14" s="99"/>
      <c r="E14" s="100"/>
      <c r="F14" s="101"/>
    </row>
    <row r="15" spans="1:6" ht="15" hidden="1" customHeight="1">
      <c r="A15" s="306"/>
      <c r="B15" s="97"/>
      <c r="C15" s="102" t="s">
        <v>54</v>
      </c>
      <c r="D15" s="99"/>
      <c r="E15" s="100"/>
      <c r="F15" s="101"/>
    </row>
    <row r="16" spans="1:6" ht="15" hidden="1" customHeight="1">
      <c r="A16" s="304"/>
      <c r="B16" s="97"/>
      <c r="C16" s="102" t="s">
        <v>55</v>
      </c>
      <c r="D16" s="99"/>
      <c r="E16" s="100"/>
      <c r="F16" s="101"/>
    </row>
    <row r="17" spans="1:6" ht="15" hidden="1" customHeight="1">
      <c r="A17" s="306"/>
      <c r="B17" s="97"/>
      <c r="C17" s="102" t="s">
        <v>56</v>
      </c>
      <c r="D17" s="99"/>
      <c r="E17" s="100"/>
      <c r="F17" s="101"/>
    </row>
    <row r="18" spans="1:6" ht="15" hidden="1" customHeight="1">
      <c r="A18" s="304"/>
      <c r="B18" s="97"/>
      <c r="C18" s="102" t="s">
        <v>57</v>
      </c>
      <c r="D18" s="99"/>
      <c r="E18" s="100"/>
      <c r="F18" s="101"/>
    </row>
    <row r="19" spans="1:6" ht="15" hidden="1" customHeight="1">
      <c r="A19" s="305"/>
      <c r="B19" s="97"/>
      <c r="C19" s="102" t="s">
        <v>58</v>
      </c>
      <c r="D19" s="99"/>
      <c r="E19" s="100"/>
      <c r="F19" s="101"/>
    </row>
    <row r="20" spans="1:6" ht="15" hidden="1" customHeight="1">
      <c r="A20" s="306"/>
      <c r="B20" s="97"/>
      <c r="C20" s="102" t="s">
        <v>59</v>
      </c>
      <c r="D20" s="99"/>
      <c r="E20" s="100"/>
      <c r="F20" s="101"/>
    </row>
    <row r="21" spans="1:6" ht="15" hidden="1" customHeight="1">
      <c r="A21" s="304"/>
      <c r="B21" s="97"/>
      <c r="C21" s="102" t="s">
        <v>60</v>
      </c>
      <c r="D21" s="99"/>
      <c r="E21" s="100"/>
      <c r="F21" s="101"/>
    </row>
    <row r="22" spans="1:6" ht="15" hidden="1" customHeight="1">
      <c r="A22" s="306"/>
      <c r="B22" s="97"/>
      <c r="C22" s="102" t="s">
        <v>61</v>
      </c>
      <c r="D22" s="99"/>
      <c r="E22" s="100"/>
      <c r="F22" s="101"/>
    </row>
    <row r="23" spans="1:6" ht="15" hidden="1" customHeight="1">
      <c r="A23" s="103"/>
      <c r="B23" s="97"/>
      <c r="C23" s="102" t="s">
        <v>62</v>
      </c>
      <c r="D23" s="99"/>
      <c r="E23" s="100"/>
      <c r="F23" s="101"/>
    </row>
    <row r="24" spans="1:6" ht="15" hidden="1" customHeight="1" thickBot="1">
      <c r="A24" s="104"/>
      <c r="B24" s="105"/>
      <c r="C24" s="106" t="s">
        <v>63</v>
      </c>
      <c r="D24" s="107"/>
      <c r="E24" s="108"/>
      <c r="F24" s="109"/>
    </row>
    <row r="25" spans="1:6" ht="14.45" hidden="1" customHeight="1">
      <c r="A25" s="284"/>
      <c r="B25" s="110"/>
      <c r="C25" s="111" t="s">
        <v>64</v>
      </c>
      <c r="D25" s="112"/>
      <c r="E25" s="113"/>
      <c r="F25" s="114"/>
    </row>
    <row r="26" spans="1:6" ht="14.45" hidden="1" customHeight="1">
      <c r="A26" s="285"/>
      <c r="B26" s="115"/>
      <c r="C26" s="116" t="s">
        <v>65</v>
      </c>
      <c r="D26" s="117"/>
      <c r="E26" s="118"/>
      <c r="F26" s="119"/>
    </row>
    <row r="27" spans="1:6" ht="14.45" hidden="1" customHeight="1">
      <c r="A27" s="253"/>
      <c r="B27" s="115"/>
      <c r="C27" s="116" t="s">
        <v>66</v>
      </c>
      <c r="D27" s="117"/>
      <c r="E27" s="118"/>
      <c r="F27" s="119"/>
    </row>
    <row r="28" spans="1:6" ht="14.45" hidden="1" customHeight="1">
      <c r="A28" s="252"/>
      <c r="B28" s="115"/>
      <c r="C28" s="116" t="s">
        <v>67</v>
      </c>
      <c r="D28" s="117"/>
      <c r="E28" s="118"/>
      <c r="F28" s="119"/>
    </row>
    <row r="29" spans="1:6" ht="14.45" hidden="1" customHeight="1">
      <c r="A29" s="253"/>
      <c r="B29" s="115"/>
      <c r="C29" s="116" t="s">
        <v>68</v>
      </c>
      <c r="D29" s="117"/>
      <c r="E29" s="118"/>
      <c r="F29" s="119"/>
    </row>
    <row r="30" spans="1:6" ht="14.45" hidden="1" customHeight="1">
      <c r="A30" s="254" t="s">
        <v>69</v>
      </c>
      <c r="B30" s="255"/>
      <c r="C30" s="256"/>
      <c r="D30" s="120"/>
      <c r="E30" s="121"/>
      <c r="F30" s="122"/>
    </row>
    <row r="31" spans="1:6" ht="34.15" hidden="1" customHeight="1">
      <c r="A31" s="257"/>
      <c r="B31" s="258"/>
      <c r="C31" s="259"/>
      <c r="D31" s="120"/>
      <c r="E31" s="121"/>
      <c r="F31" s="122"/>
    </row>
    <row r="32" spans="1:6">
      <c r="A32" s="260"/>
      <c r="B32" s="261"/>
      <c r="C32" s="262"/>
      <c r="D32" s="121">
        <v>0.23899999999999999</v>
      </c>
      <c r="E32" s="121">
        <v>0.23899999999999999</v>
      </c>
      <c r="F32" s="123">
        <f>(E32-D32)/MAX(D32:E32)</f>
        <v>0</v>
      </c>
    </row>
    <row r="33" spans="1:8" ht="14.45" hidden="1" customHeight="1">
      <c r="A33" s="124"/>
      <c r="B33" s="125"/>
      <c r="C33" s="126" t="s">
        <v>70</v>
      </c>
      <c r="D33" s="121"/>
      <c r="E33" s="121"/>
      <c r="F33" s="123" t="e">
        <f t="shared" ref="F33:F44" si="0">(E33-D33)/MAX(D33:E33)</f>
        <v>#DIV/0!</v>
      </c>
    </row>
    <row r="34" spans="1:8">
      <c r="A34" s="263" t="s">
        <v>71</v>
      </c>
      <c r="B34" s="264"/>
      <c r="C34" s="265"/>
      <c r="D34" s="121">
        <v>229.02</v>
      </c>
      <c r="E34" s="121">
        <v>229.02</v>
      </c>
      <c r="F34" s="123">
        <f t="shared" si="0"/>
        <v>0</v>
      </c>
    </row>
    <row r="35" spans="1:8" ht="15.75" thickBot="1">
      <c r="A35" s="266" t="s">
        <v>72</v>
      </c>
      <c r="B35" s="267"/>
      <c r="C35" s="268"/>
      <c r="D35" s="128">
        <f>SUM(D25:D29)+D33</f>
        <v>0</v>
      </c>
      <c r="E35" s="128">
        <f>SUM(E25:E29)+E33</f>
        <v>0</v>
      </c>
      <c r="F35" s="129">
        <v>0</v>
      </c>
    </row>
    <row r="36" spans="1:8">
      <c r="A36" s="269" t="s">
        <v>73</v>
      </c>
      <c r="B36" s="270"/>
      <c r="C36" s="271"/>
      <c r="D36" s="130">
        <f>SUM(D30:D32)+D34</f>
        <v>229.25900000000001</v>
      </c>
      <c r="E36" s="130">
        <f>SUM(E30:E32)+E34</f>
        <v>229.25900000000001</v>
      </c>
      <c r="F36" s="131">
        <f t="shared" si="0"/>
        <v>0</v>
      </c>
    </row>
    <row r="37" spans="1:8" ht="14.45" hidden="1" customHeight="1">
      <c r="A37" s="254" t="s">
        <v>74</v>
      </c>
      <c r="B37" s="255"/>
      <c r="C37" s="256"/>
      <c r="D37" s="121"/>
      <c r="E37" s="121"/>
      <c r="F37" s="123" t="e">
        <f t="shared" si="0"/>
        <v>#DIV/0!</v>
      </c>
    </row>
    <row r="38" spans="1:8" ht="34.15" hidden="1" customHeight="1">
      <c r="A38" s="257"/>
      <c r="B38" s="258"/>
      <c r="C38" s="259"/>
      <c r="D38" s="121"/>
      <c r="E38" s="121"/>
      <c r="F38" s="123" t="e">
        <f t="shared" si="0"/>
        <v>#DIV/0!</v>
      </c>
    </row>
    <row r="39" spans="1:8">
      <c r="A39" s="260"/>
      <c r="B39" s="261"/>
      <c r="C39" s="262"/>
      <c r="D39" s="121">
        <v>5.96</v>
      </c>
      <c r="E39" s="121">
        <v>5.96</v>
      </c>
      <c r="F39" s="123">
        <f t="shared" si="0"/>
        <v>0</v>
      </c>
    </row>
    <row r="40" spans="1:8" ht="15.75" thickBot="1">
      <c r="A40" s="272" t="s">
        <v>264</v>
      </c>
      <c r="B40" s="273"/>
      <c r="C40" s="274"/>
      <c r="D40" s="132">
        <v>91.8</v>
      </c>
      <c r="E40" s="132">
        <v>91.8</v>
      </c>
      <c r="F40" s="133">
        <f t="shared" si="0"/>
        <v>0</v>
      </c>
    </row>
    <row r="41" spans="1:8" ht="15.75" thickBot="1">
      <c r="A41" s="275" t="s">
        <v>75</v>
      </c>
      <c r="B41" s="276"/>
      <c r="C41" s="277"/>
      <c r="D41" s="134">
        <f>SUM(D37:D40)</f>
        <v>97.759999999999991</v>
      </c>
      <c r="E41" s="134">
        <f>SUM(E37:E40)</f>
        <v>97.759999999999991</v>
      </c>
      <c r="F41" s="135">
        <f t="shared" si="0"/>
        <v>0</v>
      </c>
    </row>
    <row r="42" spans="1:8">
      <c r="A42" s="278" t="s">
        <v>76</v>
      </c>
      <c r="B42" s="279"/>
      <c r="C42" s="280"/>
      <c r="D42" s="136">
        <f>D44+D45</f>
        <v>327.01900000000001</v>
      </c>
      <c r="E42" s="136">
        <f>E44+E45</f>
        <v>327.01900000000001</v>
      </c>
      <c r="F42" s="137">
        <f t="shared" si="0"/>
        <v>0</v>
      </c>
    </row>
    <row r="43" spans="1:8">
      <c r="A43" s="281" t="s">
        <v>77</v>
      </c>
      <c r="B43" s="282"/>
      <c r="C43" s="283"/>
      <c r="D43" s="138">
        <f>D35</f>
        <v>0</v>
      </c>
      <c r="E43" s="138">
        <f>E35</f>
        <v>0</v>
      </c>
      <c r="F43" s="139">
        <v>0</v>
      </c>
    </row>
    <row r="44" spans="1:8">
      <c r="A44" s="281" t="s">
        <v>78</v>
      </c>
      <c r="B44" s="282"/>
      <c r="C44" s="283"/>
      <c r="D44" s="138">
        <f>D36</f>
        <v>229.25900000000001</v>
      </c>
      <c r="E44" s="138">
        <f>E36</f>
        <v>229.25900000000001</v>
      </c>
      <c r="F44" s="139">
        <f t="shared" si="0"/>
        <v>0</v>
      </c>
    </row>
    <row r="45" spans="1:8" ht="15.75" thickBot="1">
      <c r="A45" s="249" t="s">
        <v>16</v>
      </c>
      <c r="B45" s="250"/>
      <c r="C45" s="251"/>
      <c r="D45" s="127">
        <f>D41</f>
        <v>97.759999999999991</v>
      </c>
      <c r="E45" s="127">
        <f>E41</f>
        <v>97.759999999999991</v>
      </c>
      <c r="F45" s="129">
        <f t="shared" ref="F45" si="1">(E45-D45)/MAX(D45:E45)</f>
        <v>0</v>
      </c>
    </row>
    <row r="46" spans="1:8">
      <c r="A46" s="140"/>
      <c r="B46" s="140"/>
      <c r="C46" s="140"/>
      <c r="D46" s="140"/>
      <c r="E46" s="140"/>
      <c r="F46" s="140"/>
    </row>
    <row r="47" spans="1:8">
      <c r="A47" s="140"/>
      <c r="B47" s="140"/>
      <c r="C47" s="140"/>
      <c r="D47" s="140"/>
      <c r="E47" s="140"/>
      <c r="F47" s="140"/>
    </row>
    <row r="48" spans="1:8" ht="31.5" customHeight="1">
      <c r="A48" s="240" t="s">
        <v>345</v>
      </c>
      <c r="B48" s="240"/>
      <c r="C48" s="240"/>
      <c r="D48" s="240"/>
      <c r="E48" s="240"/>
      <c r="F48" s="141"/>
      <c r="G48" s="16"/>
      <c r="H48" s="16"/>
    </row>
    <row r="49" spans="1:6" ht="16.5" thickBot="1">
      <c r="A49" s="15"/>
      <c r="B49" s="140"/>
      <c r="C49" s="140"/>
      <c r="D49" s="140"/>
      <c r="E49" s="140"/>
      <c r="F49" s="140"/>
    </row>
    <row r="50" spans="1:6" ht="32.25" customHeight="1">
      <c r="A50" s="241" t="s">
        <v>79</v>
      </c>
      <c r="B50" s="242"/>
      <c r="C50" s="245" t="s">
        <v>80</v>
      </c>
      <c r="D50" s="246"/>
      <c r="E50" s="247" t="s">
        <v>7</v>
      </c>
      <c r="F50" s="140"/>
    </row>
    <row r="51" spans="1:6" ht="26.25" customHeight="1">
      <c r="A51" s="243"/>
      <c r="B51" s="244"/>
      <c r="C51" s="142" t="s">
        <v>344</v>
      </c>
      <c r="D51" s="142" t="s">
        <v>355</v>
      </c>
      <c r="E51" s="248"/>
      <c r="F51" s="140"/>
    </row>
    <row r="52" spans="1:6">
      <c r="A52" s="236" t="s">
        <v>81</v>
      </c>
      <c r="B52" s="237"/>
      <c r="C52" s="153">
        <v>1</v>
      </c>
      <c r="D52" s="153">
        <v>1</v>
      </c>
      <c r="E52" s="143">
        <f>(D52-C52)/MAX(C52:D52)</f>
        <v>0</v>
      </c>
      <c r="F52" s="140"/>
    </row>
    <row r="53" spans="1:6">
      <c r="A53" s="236" t="s">
        <v>82</v>
      </c>
      <c r="B53" s="237"/>
      <c r="C53" s="153">
        <v>3</v>
      </c>
      <c r="D53" s="153">
        <v>3</v>
      </c>
      <c r="E53" s="143">
        <f t="shared" ref="E53:E54" si="2">(D53-C53)/MAX(C53:D53)</f>
        <v>0</v>
      </c>
      <c r="F53" s="140"/>
    </row>
    <row r="54" spans="1:6" ht="15.75" thickBot="1">
      <c r="A54" s="238" t="s">
        <v>83</v>
      </c>
      <c r="B54" s="239"/>
      <c r="C54" s="153">
        <v>79</v>
      </c>
      <c r="D54" s="153">
        <v>79</v>
      </c>
      <c r="E54" s="143">
        <f t="shared" si="2"/>
        <v>0</v>
      </c>
      <c r="F54" s="140"/>
    </row>
  </sheetData>
  <mergeCells count="31"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52:B52"/>
    <mergeCell ref="A53:B53"/>
    <mergeCell ref="A54:B54"/>
    <mergeCell ref="A48:E48"/>
    <mergeCell ref="A50:B51"/>
    <mergeCell ref="C50:D50"/>
    <mergeCell ref="E50:E51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7"/>
  <sheetViews>
    <sheetView view="pageBreakPreview" zoomScaleNormal="130" zoomScaleSheetLayoutView="100" workbookViewId="0">
      <selection activeCell="I9" sqref="I9"/>
    </sheetView>
  </sheetViews>
  <sheetFormatPr defaultColWidth="9.140625"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0" ht="67.5" customHeight="1">
      <c r="B2" s="307" t="s">
        <v>84</v>
      </c>
      <c r="C2" s="307"/>
      <c r="D2" s="307"/>
      <c r="E2" s="307"/>
      <c r="F2" s="307"/>
      <c r="G2" s="17"/>
      <c r="H2" s="17"/>
      <c r="I2" s="17"/>
      <c r="J2" s="17"/>
    </row>
    <row r="3" spans="2:10" ht="16.5" thickBot="1"/>
    <row r="4" spans="2:10">
      <c r="B4" s="308" t="s">
        <v>85</v>
      </c>
      <c r="C4" s="311" t="s">
        <v>86</v>
      </c>
      <c r="D4" s="314" t="s">
        <v>87</v>
      </c>
      <c r="E4" s="314"/>
      <c r="F4" s="315"/>
    </row>
    <row r="5" spans="2:10">
      <c r="B5" s="309"/>
      <c r="C5" s="312"/>
      <c r="D5" s="316"/>
      <c r="E5" s="316"/>
      <c r="F5" s="317"/>
    </row>
    <row r="6" spans="2:10" ht="19.5" customHeight="1">
      <c r="B6" s="309"/>
      <c r="C6" s="312"/>
      <c r="D6" s="318">
        <v>2018</v>
      </c>
      <c r="E6" s="318">
        <v>2019</v>
      </c>
      <c r="F6" s="317" t="s">
        <v>88</v>
      </c>
    </row>
    <row r="7" spans="2:10" ht="27.75" customHeight="1" thickBot="1">
      <c r="B7" s="310"/>
      <c r="C7" s="313"/>
      <c r="D7" s="313"/>
      <c r="E7" s="313"/>
      <c r="F7" s="319"/>
    </row>
    <row r="8" spans="2:10">
      <c r="B8" s="18">
        <v>1</v>
      </c>
      <c r="C8" s="19" t="s">
        <v>100</v>
      </c>
      <c r="D8" s="20"/>
      <c r="E8" s="20"/>
      <c r="F8" s="169"/>
    </row>
    <row r="9" spans="2:10">
      <c r="B9" s="21" t="s">
        <v>89</v>
      </c>
      <c r="C9" s="22" t="s">
        <v>102</v>
      </c>
      <c r="D9" s="185">
        <v>60.876496000000003</v>
      </c>
      <c r="E9" s="185">
        <v>61.015495999999999</v>
      </c>
      <c r="F9" s="187">
        <f>E9-D9</f>
        <v>0.13899999999999579</v>
      </c>
      <c r="H9" s="184"/>
    </row>
    <row r="10" spans="2:10">
      <c r="B10" s="21" t="s">
        <v>91</v>
      </c>
      <c r="C10" s="22" t="s">
        <v>101</v>
      </c>
      <c r="D10" s="185">
        <v>80.681400000000011</v>
      </c>
      <c r="E10" s="185">
        <v>80.792140000000003</v>
      </c>
      <c r="F10" s="187">
        <f t="shared" ref="F10:F16" si="0">E10-D10</f>
        <v>0.11073999999999273</v>
      </c>
      <c r="H10" s="184"/>
    </row>
    <row r="11" spans="2:10" ht="31.5">
      <c r="B11" s="23">
        <v>2</v>
      </c>
      <c r="C11" s="24" t="s">
        <v>94</v>
      </c>
      <c r="D11" s="185">
        <v>0</v>
      </c>
      <c r="E11" s="185">
        <v>0</v>
      </c>
      <c r="F11" s="187"/>
      <c r="H11" s="184"/>
    </row>
    <row r="12" spans="2:10">
      <c r="B12" s="21" t="s">
        <v>95</v>
      </c>
      <c r="C12" s="22" t="s">
        <v>90</v>
      </c>
      <c r="D12" s="185"/>
      <c r="E12" s="185"/>
      <c r="F12" s="187" t="s">
        <v>93</v>
      </c>
      <c r="H12" s="184"/>
    </row>
    <row r="13" spans="2:10">
      <c r="B13" s="21" t="s">
        <v>96</v>
      </c>
      <c r="C13" s="22" t="s">
        <v>92</v>
      </c>
      <c r="D13" s="185">
        <v>77.645534000000012</v>
      </c>
      <c r="E13" s="185">
        <v>77.845534000000001</v>
      </c>
      <c r="F13" s="187">
        <f t="shared" si="0"/>
        <v>0.19999999999998863</v>
      </c>
      <c r="H13" s="184"/>
    </row>
    <row r="14" spans="2:10" ht="31.5">
      <c r="B14" s="23">
        <v>3</v>
      </c>
      <c r="C14" s="24" t="s">
        <v>97</v>
      </c>
      <c r="D14" s="185">
        <v>0</v>
      </c>
      <c r="E14" s="185">
        <v>0</v>
      </c>
      <c r="F14" s="187"/>
      <c r="H14" s="184"/>
    </row>
    <row r="15" spans="2:10">
      <c r="B15" s="25" t="s">
        <v>98</v>
      </c>
      <c r="C15" s="26" t="s">
        <v>90</v>
      </c>
      <c r="D15" s="185">
        <v>83.270430000000005</v>
      </c>
      <c r="E15" s="185">
        <v>83.298429999999996</v>
      </c>
      <c r="F15" s="187">
        <f t="shared" si="0"/>
        <v>2.7999999999991587E-2</v>
      </c>
      <c r="H15" s="184"/>
    </row>
    <row r="16" spans="2:10" ht="16.5" thickBot="1">
      <c r="B16" s="27" t="s">
        <v>99</v>
      </c>
      <c r="C16" s="28" t="s">
        <v>92</v>
      </c>
      <c r="D16" s="186">
        <v>81.066023999999999</v>
      </c>
      <c r="E16" s="186">
        <v>81.212024</v>
      </c>
      <c r="F16" s="188">
        <f t="shared" si="0"/>
        <v>0.1460000000000008</v>
      </c>
      <c r="H16" s="184"/>
    </row>
    <row r="17" spans="8:8">
      <c r="H17" s="184"/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view="pageBreakPreview" topLeftCell="A10" zoomScaleNormal="100" zoomScaleSheetLayoutView="100" workbookViewId="0">
      <selection activeCell="B13" sqref="B13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330" t="s">
        <v>103</v>
      </c>
      <c r="B1" s="330"/>
      <c r="C1" s="330"/>
      <c r="D1" s="330"/>
      <c r="E1" s="330"/>
    </row>
    <row r="2" spans="1:5" ht="18.75">
      <c r="A2" s="29"/>
      <c r="B2" s="29"/>
      <c r="C2" s="29"/>
      <c r="D2" s="29"/>
      <c r="E2" s="29"/>
    </row>
    <row r="3" spans="1:5" ht="45.75" customHeight="1">
      <c r="A3" s="331" t="s">
        <v>356</v>
      </c>
      <c r="B3" s="331"/>
      <c r="C3" s="331"/>
      <c r="D3" s="331"/>
      <c r="E3" s="331"/>
    </row>
    <row r="4" spans="1:5" ht="15.75" thickBot="1"/>
    <row r="5" spans="1:5" ht="30" customHeight="1" thickBot="1">
      <c r="A5" s="332" t="s">
        <v>85</v>
      </c>
      <c r="B5" s="332" t="s">
        <v>104</v>
      </c>
      <c r="C5" s="334" t="s">
        <v>105</v>
      </c>
      <c r="D5" s="335"/>
      <c r="E5" s="336"/>
    </row>
    <row r="6" spans="1:5" ht="56.25" customHeight="1" thickBot="1">
      <c r="A6" s="333"/>
      <c r="B6" s="333"/>
      <c r="C6" s="181">
        <v>2018</v>
      </c>
      <c r="D6" s="82">
        <v>2019</v>
      </c>
      <c r="E6" s="82" t="s">
        <v>88</v>
      </c>
    </row>
    <row r="7" spans="1:5" ht="30" customHeight="1" thickBot="1">
      <c r="A7" s="81">
        <v>1</v>
      </c>
      <c r="B7" s="83">
        <v>2</v>
      </c>
      <c r="C7" s="83">
        <v>3</v>
      </c>
      <c r="D7" s="83">
        <v>4</v>
      </c>
      <c r="E7" s="83">
        <v>5</v>
      </c>
    </row>
    <row r="8" spans="1:5" ht="30" customHeight="1">
      <c r="A8" s="320">
        <v>1</v>
      </c>
      <c r="B8" s="322" t="s">
        <v>106</v>
      </c>
      <c r="C8" s="328">
        <v>0.67588999999999999</v>
      </c>
      <c r="D8" s="328">
        <v>6.8309999999999996E-2</v>
      </c>
      <c r="E8" s="326">
        <f>D8-C8</f>
        <v>-0.60758000000000001</v>
      </c>
    </row>
    <row r="9" spans="1:5" ht="30" customHeight="1" thickBot="1">
      <c r="A9" s="321"/>
      <c r="B9" s="323"/>
      <c r="C9" s="329"/>
      <c r="D9" s="329"/>
      <c r="E9" s="327"/>
    </row>
    <row r="10" spans="1:5" ht="30" customHeight="1" thickBot="1">
      <c r="A10" s="80" t="s">
        <v>89</v>
      </c>
      <c r="B10" s="34" t="s">
        <v>107</v>
      </c>
      <c r="C10" s="199">
        <v>5.3455000000000004</v>
      </c>
      <c r="D10" s="199">
        <v>0</v>
      </c>
      <c r="E10" s="35">
        <f>D10-C10</f>
        <v>-5.3455000000000004</v>
      </c>
    </row>
    <row r="11" spans="1:5" ht="30" customHeight="1" thickBot="1">
      <c r="A11" s="80" t="s">
        <v>91</v>
      </c>
      <c r="B11" s="34" t="s">
        <v>108</v>
      </c>
      <c r="C11" s="200" t="s">
        <v>93</v>
      </c>
      <c r="D11" s="200" t="s">
        <v>93</v>
      </c>
      <c r="E11" s="35" t="s">
        <v>93</v>
      </c>
    </row>
    <row r="12" spans="1:5" ht="30" customHeight="1" thickBot="1">
      <c r="A12" s="80" t="s">
        <v>109</v>
      </c>
      <c r="B12" s="34" t="s">
        <v>110</v>
      </c>
      <c r="C12" s="199">
        <v>1.9571000000000001</v>
      </c>
      <c r="D12" s="199">
        <v>2.2170700000000001</v>
      </c>
      <c r="E12" s="35">
        <f t="shared" ref="E12:E13" si="0">D12-C12</f>
        <v>0.25997000000000003</v>
      </c>
    </row>
    <row r="13" spans="1:5" ht="30" customHeight="1" thickBot="1">
      <c r="A13" s="80" t="s">
        <v>111</v>
      </c>
      <c r="B13" s="34" t="s">
        <v>112</v>
      </c>
      <c r="C13" s="199">
        <v>6.9199999999999998E-2</v>
      </c>
      <c r="D13" s="199">
        <v>5.1938899999999997</v>
      </c>
      <c r="E13" s="35">
        <f t="shared" si="0"/>
        <v>5.1246899999999993</v>
      </c>
    </row>
    <row r="14" spans="1:5" ht="30" customHeight="1">
      <c r="A14" s="320">
        <v>2</v>
      </c>
      <c r="B14" s="322" t="s">
        <v>113</v>
      </c>
      <c r="C14" s="328">
        <v>0.38840999999999998</v>
      </c>
      <c r="D14" s="328">
        <v>0.10712000000000001</v>
      </c>
      <c r="E14" s="326">
        <f>D14-C14</f>
        <v>-0.28128999999999998</v>
      </c>
    </row>
    <row r="15" spans="1:5" ht="30" customHeight="1" thickBot="1">
      <c r="A15" s="321"/>
      <c r="B15" s="323"/>
      <c r="C15" s="329"/>
      <c r="D15" s="329"/>
      <c r="E15" s="327"/>
    </row>
    <row r="16" spans="1:5" ht="30" customHeight="1" thickBot="1">
      <c r="A16" s="80" t="s">
        <v>95</v>
      </c>
      <c r="B16" s="34" t="s">
        <v>107</v>
      </c>
      <c r="C16" s="197">
        <v>3.1800000000000002E-2</v>
      </c>
      <c r="D16" s="199">
        <v>0</v>
      </c>
      <c r="E16" s="35">
        <f t="shared" ref="E16:E19" si="1">D16-C16</f>
        <v>-3.1800000000000002E-2</v>
      </c>
    </row>
    <row r="17" spans="1:5" ht="30" customHeight="1" thickBot="1">
      <c r="A17" s="80" t="s">
        <v>96</v>
      </c>
      <c r="B17" s="34" t="s">
        <v>108</v>
      </c>
      <c r="C17" s="198" t="s">
        <v>93</v>
      </c>
      <c r="D17" s="200" t="s">
        <v>93</v>
      </c>
      <c r="E17" s="35" t="s">
        <v>93</v>
      </c>
    </row>
    <row r="18" spans="1:5" ht="30" customHeight="1" thickBot="1">
      <c r="A18" s="80" t="s">
        <v>114</v>
      </c>
      <c r="B18" s="34" t="s">
        <v>110</v>
      </c>
      <c r="C18" s="197">
        <v>3.4200000000000001E-2</v>
      </c>
      <c r="D18" s="199">
        <v>2.7000000000000001E-3</v>
      </c>
      <c r="E18" s="35">
        <f t="shared" si="1"/>
        <v>-3.15E-2</v>
      </c>
    </row>
    <row r="19" spans="1:5" ht="30" customHeight="1" thickBot="1">
      <c r="A19" s="80" t="s">
        <v>115</v>
      </c>
      <c r="B19" s="34" t="s">
        <v>112</v>
      </c>
      <c r="C19" s="197">
        <v>1.3899999999999999E-2</v>
      </c>
      <c r="D19" s="199">
        <v>0.1045</v>
      </c>
      <c r="E19" s="35">
        <f t="shared" si="1"/>
        <v>9.06E-2</v>
      </c>
    </row>
    <row r="20" spans="1:5" ht="30" customHeight="1">
      <c r="A20" s="320">
        <v>3</v>
      </c>
      <c r="B20" s="322" t="s">
        <v>116</v>
      </c>
      <c r="C20" s="324" t="s">
        <v>93</v>
      </c>
      <c r="D20" s="324" t="s">
        <v>93</v>
      </c>
      <c r="E20" s="326" t="s">
        <v>93</v>
      </c>
    </row>
    <row r="21" spans="1:5" ht="57.75" customHeight="1" thickBot="1">
      <c r="A21" s="321"/>
      <c r="B21" s="323"/>
      <c r="C21" s="325"/>
      <c r="D21" s="325"/>
      <c r="E21" s="327"/>
    </row>
    <row r="22" spans="1:5" ht="30" customHeight="1" thickBot="1">
      <c r="A22" s="80" t="s">
        <v>98</v>
      </c>
      <c r="B22" s="34" t="s">
        <v>107</v>
      </c>
      <c r="C22" s="158" t="s">
        <v>93</v>
      </c>
      <c r="D22" s="158" t="s">
        <v>93</v>
      </c>
      <c r="E22" s="35" t="s">
        <v>93</v>
      </c>
    </row>
    <row r="23" spans="1:5" ht="30" customHeight="1" thickBot="1">
      <c r="A23" s="80" t="s">
        <v>99</v>
      </c>
      <c r="B23" s="34" t="s">
        <v>108</v>
      </c>
      <c r="C23" s="158" t="s">
        <v>93</v>
      </c>
      <c r="D23" s="158" t="s">
        <v>93</v>
      </c>
      <c r="E23" s="35" t="s">
        <v>93</v>
      </c>
    </row>
    <row r="24" spans="1:5" ht="30" customHeight="1" thickBot="1">
      <c r="A24" s="80" t="s">
        <v>117</v>
      </c>
      <c r="B24" s="34" t="s">
        <v>110</v>
      </c>
      <c r="C24" s="158" t="s">
        <v>93</v>
      </c>
      <c r="D24" s="158" t="s">
        <v>93</v>
      </c>
      <c r="E24" s="35" t="s">
        <v>93</v>
      </c>
    </row>
    <row r="25" spans="1:5" ht="30" customHeight="1" thickBot="1">
      <c r="A25" s="80" t="s">
        <v>118</v>
      </c>
      <c r="B25" s="34" t="s">
        <v>112</v>
      </c>
      <c r="C25" s="158" t="s">
        <v>93</v>
      </c>
      <c r="D25" s="158" t="s">
        <v>93</v>
      </c>
      <c r="E25" s="35" t="s">
        <v>93</v>
      </c>
    </row>
    <row r="26" spans="1:5" ht="30" customHeight="1">
      <c r="A26" s="320">
        <v>4</v>
      </c>
      <c r="B26" s="322" t="s">
        <v>119</v>
      </c>
      <c r="C26" s="324" t="s">
        <v>93</v>
      </c>
      <c r="D26" s="324" t="s">
        <v>93</v>
      </c>
      <c r="E26" s="326" t="s">
        <v>93</v>
      </c>
    </row>
    <row r="27" spans="1:5" ht="52.5" customHeight="1" thickBot="1">
      <c r="A27" s="321"/>
      <c r="B27" s="323"/>
      <c r="C27" s="325"/>
      <c r="D27" s="325"/>
      <c r="E27" s="327"/>
    </row>
    <row r="28" spans="1:5" ht="30" customHeight="1" thickBot="1">
      <c r="A28" s="80" t="s">
        <v>120</v>
      </c>
      <c r="B28" s="34" t="s">
        <v>107</v>
      </c>
      <c r="C28" s="158" t="s">
        <v>93</v>
      </c>
      <c r="D28" s="158" t="s">
        <v>93</v>
      </c>
      <c r="E28" s="35" t="s">
        <v>93</v>
      </c>
    </row>
    <row r="29" spans="1:5" ht="30" customHeight="1" thickBot="1">
      <c r="A29" s="80" t="s">
        <v>121</v>
      </c>
      <c r="B29" s="34" t="s">
        <v>108</v>
      </c>
      <c r="C29" s="158" t="s">
        <v>93</v>
      </c>
      <c r="D29" s="158" t="s">
        <v>93</v>
      </c>
      <c r="E29" s="35" t="s">
        <v>93</v>
      </c>
    </row>
    <row r="30" spans="1:5" ht="30" customHeight="1" thickBot="1">
      <c r="A30" s="80" t="s">
        <v>122</v>
      </c>
      <c r="B30" s="34" t="s">
        <v>110</v>
      </c>
      <c r="C30" s="158" t="s">
        <v>93</v>
      </c>
      <c r="D30" s="158" t="s">
        <v>93</v>
      </c>
      <c r="E30" s="35" t="s">
        <v>93</v>
      </c>
    </row>
    <row r="31" spans="1:5" ht="30" customHeight="1" thickBot="1">
      <c r="A31" s="80" t="s">
        <v>123</v>
      </c>
      <c r="B31" s="34" t="s">
        <v>112</v>
      </c>
      <c r="C31" s="158" t="s">
        <v>93</v>
      </c>
      <c r="D31" s="158" t="s">
        <v>93</v>
      </c>
      <c r="E31" s="35" t="s">
        <v>93</v>
      </c>
    </row>
    <row r="32" spans="1:5" ht="46.5" customHeight="1" thickBot="1">
      <c r="A32" s="80">
        <v>5</v>
      </c>
      <c r="B32" s="36" t="s">
        <v>124</v>
      </c>
      <c r="C32" s="157">
        <v>0</v>
      </c>
      <c r="D32" s="157">
        <v>0</v>
      </c>
      <c r="E32" s="37">
        <v>0</v>
      </c>
    </row>
    <row r="33" spans="1:5" ht="50.25" customHeight="1" thickBot="1">
      <c r="A33" s="80" t="s">
        <v>125</v>
      </c>
      <c r="B33" s="36" t="s">
        <v>126</v>
      </c>
      <c r="C33" s="157">
        <v>0</v>
      </c>
      <c r="D33" s="157">
        <v>0</v>
      </c>
      <c r="E33" s="37">
        <v>0</v>
      </c>
    </row>
  </sheetData>
  <mergeCells count="25">
    <mergeCell ref="A8:A9"/>
    <mergeCell ref="B8:B9"/>
    <mergeCell ref="C8:C9"/>
    <mergeCell ref="D8:D9"/>
    <mergeCell ref="E8:E9"/>
    <mergeCell ref="A1:E1"/>
    <mergeCell ref="A3:E3"/>
    <mergeCell ref="A5:A6"/>
    <mergeCell ref="B5:B6"/>
    <mergeCell ref="C5:E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"/>
  <sheetViews>
    <sheetView zoomScaleNormal="100" workbookViewId="0">
      <selection activeCell="E12" sqref="E12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9" max="19" width="32.42578125" customWidth="1"/>
    <col min="20" max="20" width="38.42578125" customWidth="1"/>
  </cols>
  <sheetData>
    <row r="1" spans="1:20" ht="15.75">
      <c r="A1" s="337" t="s">
        <v>357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</row>
    <row r="2" spans="1:20" ht="15.75" thickBot="1"/>
    <row r="3" spans="1:20" ht="206.25" customHeight="1">
      <c r="A3" s="332" t="s">
        <v>85</v>
      </c>
      <c r="B3" s="332" t="s">
        <v>127</v>
      </c>
      <c r="C3" s="339" t="s">
        <v>128</v>
      </c>
      <c r="D3" s="340"/>
      <c r="E3" s="340"/>
      <c r="F3" s="341"/>
      <c r="G3" s="339" t="s">
        <v>129</v>
      </c>
      <c r="H3" s="340"/>
      <c r="I3" s="340"/>
      <c r="J3" s="341"/>
      <c r="K3" s="339" t="s">
        <v>130</v>
      </c>
      <c r="L3" s="340"/>
      <c r="M3" s="340"/>
      <c r="N3" s="341"/>
      <c r="O3" s="339" t="s">
        <v>131</v>
      </c>
      <c r="P3" s="340"/>
      <c r="Q3" s="340"/>
      <c r="R3" s="341"/>
      <c r="S3" s="332" t="s">
        <v>132</v>
      </c>
      <c r="T3" s="332" t="s">
        <v>133</v>
      </c>
    </row>
    <row r="4" spans="1:20" ht="15.75" thickBot="1">
      <c r="A4" s="338"/>
      <c r="B4" s="338"/>
      <c r="C4" s="342"/>
      <c r="D4" s="343"/>
      <c r="E4" s="343"/>
      <c r="F4" s="344"/>
      <c r="G4" s="342"/>
      <c r="H4" s="343"/>
      <c r="I4" s="343"/>
      <c r="J4" s="344"/>
      <c r="K4" s="342"/>
      <c r="L4" s="343"/>
      <c r="M4" s="343"/>
      <c r="N4" s="344"/>
      <c r="O4" s="342"/>
      <c r="P4" s="343"/>
      <c r="Q4" s="343"/>
      <c r="R4" s="344"/>
      <c r="S4" s="338"/>
      <c r="T4" s="338"/>
    </row>
    <row r="5" spans="1:20" ht="15.75" thickBot="1">
      <c r="A5" s="333"/>
      <c r="B5" s="333"/>
      <c r="C5" s="83" t="s">
        <v>14</v>
      </c>
      <c r="D5" s="82" t="s">
        <v>134</v>
      </c>
      <c r="E5" s="82" t="s">
        <v>135</v>
      </c>
      <c r="F5" s="82" t="s">
        <v>16</v>
      </c>
      <c r="G5" s="83" t="s">
        <v>14</v>
      </c>
      <c r="H5" s="83" t="s">
        <v>134</v>
      </c>
      <c r="I5" s="83" t="s">
        <v>15</v>
      </c>
      <c r="J5" s="83" t="s">
        <v>16</v>
      </c>
      <c r="K5" s="83" t="s">
        <v>14</v>
      </c>
      <c r="L5" s="83" t="s">
        <v>136</v>
      </c>
      <c r="M5" s="83" t="s">
        <v>15</v>
      </c>
      <c r="N5" s="83" t="s">
        <v>16</v>
      </c>
      <c r="O5" s="83" t="s">
        <v>14</v>
      </c>
      <c r="P5" s="83" t="s">
        <v>134</v>
      </c>
      <c r="Q5" s="83" t="s">
        <v>15</v>
      </c>
      <c r="R5" s="83" t="s">
        <v>16</v>
      </c>
      <c r="S5" s="333"/>
      <c r="T5" s="333"/>
    </row>
    <row r="6" spans="1:20" ht="15.75" thickBot="1">
      <c r="A6" s="81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</row>
    <row r="7" spans="1:20" ht="113.25" customHeight="1" thickBot="1">
      <c r="A7" s="39">
        <v>1</v>
      </c>
      <c r="B7" s="82" t="s">
        <v>137</v>
      </c>
      <c r="C7" s="154">
        <f>п.2.1!D10</f>
        <v>0</v>
      </c>
      <c r="D7" s="154" t="s">
        <v>93</v>
      </c>
      <c r="E7" s="158">
        <f>п.2.1!D12</f>
        <v>2.2170700000000001</v>
      </c>
      <c r="F7" s="158">
        <f>п.2.1!D13</f>
        <v>5.1938899999999997</v>
      </c>
      <c r="G7" s="154">
        <f>п.2.1!D16</f>
        <v>0</v>
      </c>
      <c r="H7" s="154" t="s">
        <v>93</v>
      </c>
      <c r="I7" s="154">
        <v>0.41449999999999998</v>
      </c>
      <c r="J7" s="154">
        <v>8.2900000000000001E-2</v>
      </c>
      <c r="K7" s="158" t="s">
        <v>93</v>
      </c>
      <c r="L7" s="158" t="s">
        <v>93</v>
      </c>
      <c r="M7" s="158" t="s">
        <v>93</v>
      </c>
      <c r="N7" s="158" t="s">
        <v>93</v>
      </c>
      <c r="O7" s="158" t="s">
        <v>93</v>
      </c>
      <c r="P7" s="158" t="s">
        <v>93</v>
      </c>
      <c r="Q7" s="158" t="s">
        <v>93</v>
      </c>
      <c r="R7" s="158" t="s">
        <v>93</v>
      </c>
      <c r="S7" s="154">
        <v>0</v>
      </c>
      <c r="T7" s="213" t="s">
        <v>346</v>
      </c>
    </row>
    <row r="8" spans="1:20" ht="29.25" customHeight="1" thickBot="1">
      <c r="A8" s="81"/>
      <c r="B8" s="83" t="s">
        <v>138</v>
      </c>
      <c r="C8" s="154">
        <f>C7</f>
        <v>0</v>
      </c>
      <c r="D8" s="154" t="s">
        <v>93</v>
      </c>
      <c r="E8" s="154">
        <f>E7</f>
        <v>2.2170700000000001</v>
      </c>
      <c r="F8" s="154">
        <f>F7</f>
        <v>5.1938899999999997</v>
      </c>
      <c r="G8" s="154">
        <f>G7</f>
        <v>0</v>
      </c>
      <c r="H8" s="154" t="s">
        <v>93</v>
      </c>
      <c r="I8" s="154">
        <v>0.41449999999999998</v>
      </c>
      <c r="J8" s="154">
        <v>8.2900000000000001E-2</v>
      </c>
      <c r="K8" s="159" t="s">
        <v>93</v>
      </c>
      <c r="L8" s="159" t="s">
        <v>93</v>
      </c>
      <c r="M8" s="159" t="s">
        <v>93</v>
      </c>
      <c r="N8" s="159" t="s">
        <v>93</v>
      </c>
      <c r="O8" s="159" t="s">
        <v>93</v>
      </c>
      <c r="P8" s="159" t="s">
        <v>93</v>
      </c>
      <c r="Q8" s="159" t="s">
        <v>93</v>
      </c>
      <c r="R8" s="159" t="s">
        <v>93</v>
      </c>
      <c r="S8" s="154">
        <v>0</v>
      </c>
      <c r="T8" s="152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85" zoomScaleSheetLayoutView="100" workbookViewId="0">
      <selection activeCell="C10" sqref="C10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345" t="s">
        <v>350</v>
      </c>
      <c r="B1" s="345"/>
      <c r="C1" s="345"/>
      <c r="D1" s="345"/>
    </row>
    <row r="2" spans="1:4" ht="15.75" thickBot="1"/>
    <row r="3" spans="1:4" ht="62.25" customHeight="1" thickBot="1">
      <c r="A3" s="332" t="s">
        <v>85</v>
      </c>
      <c r="B3" s="332" t="s">
        <v>139</v>
      </c>
      <c r="C3" s="332" t="s">
        <v>140</v>
      </c>
      <c r="D3" s="332" t="s">
        <v>141</v>
      </c>
    </row>
    <row r="4" spans="1:4" ht="15.75" hidden="1" thickBot="1">
      <c r="A4" s="338"/>
      <c r="B4" s="338"/>
      <c r="C4" s="338"/>
      <c r="D4" s="338"/>
    </row>
    <row r="5" spans="1:4" ht="15.75" hidden="1" thickBot="1">
      <c r="A5" s="338"/>
      <c r="B5" s="338"/>
      <c r="C5" s="338"/>
      <c r="D5" s="338"/>
    </row>
    <row r="6" spans="1:4" ht="15.75" thickBot="1">
      <c r="A6" s="39">
        <v>1</v>
      </c>
      <c r="B6" s="40">
        <v>2</v>
      </c>
      <c r="C6" s="41">
        <v>3</v>
      </c>
      <c r="D6" s="31">
        <v>4</v>
      </c>
    </row>
    <row r="7" spans="1:4" ht="33.75" customHeight="1" thickBot="1">
      <c r="A7" s="42">
        <v>1</v>
      </c>
      <c r="B7" s="332" t="s">
        <v>142</v>
      </c>
      <c r="C7" s="43" t="s">
        <v>143</v>
      </c>
      <c r="D7" s="44" t="s">
        <v>349</v>
      </c>
    </row>
    <row r="8" spans="1:4" ht="45.75" thickBot="1">
      <c r="A8" s="42">
        <v>2</v>
      </c>
      <c r="B8" s="338"/>
      <c r="C8" s="43" t="s">
        <v>144</v>
      </c>
      <c r="D8" s="44" t="s">
        <v>349</v>
      </c>
    </row>
    <row r="9" spans="1:4" ht="30.75" thickBot="1">
      <c r="A9" s="42">
        <v>3</v>
      </c>
      <c r="B9" s="338"/>
      <c r="C9" s="43" t="s">
        <v>145</v>
      </c>
      <c r="D9" s="44" t="s">
        <v>349</v>
      </c>
    </row>
    <row r="10" spans="1:4" ht="30.75" thickBot="1">
      <c r="A10" s="42">
        <v>4</v>
      </c>
      <c r="B10" s="338"/>
      <c r="C10" s="43" t="s">
        <v>146</v>
      </c>
      <c r="D10" s="44" t="s">
        <v>349</v>
      </c>
    </row>
    <row r="11" spans="1:4" ht="45.75" thickBot="1">
      <c r="A11" s="42">
        <v>5</v>
      </c>
      <c r="B11" s="333"/>
      <c r="C11" s="43" t="s">
        <v>147</v>
      </c>
      <c r="D11" s="44" t="s">
        <v>349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Normal="85" zoomScaleSheetLayoutView="100" workbookViewId="0">
      <selection activeCell="C13" sqref="C13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345" t="s">
        <v>351</v>
      </c>
      <c r="B1" s="345"/>
      <c r="C1" s="345"/>
    </row>
    <row r="2" spans="1:3" ht="15.75" thickBot="1"/>
    <row r="3" spans="1:3" ht="62.25" customHeight="1" thickBot="1">
      <c r="A3" s="332" t="s">
        <v>85</v>
      </c>
      <c r="B3" s="332" t="s">
        <v>139</v>
      </c>
      <c r="C3" s="332" t="s">
        <v>148</v>
      </c>
    </row>
    <row r="4" spans="1:3" ht="15" hidden="1" customHeight="1">
      <c r="A4" s="338"/>
      <c r="B4" s="338"/>
      <c r="C4" s="338"/>
    </row>
    <row r="5" spans="1:3" ht="15" hidden="1" customHeight="1">
      <c r="A5" s="338"/>
      <c r="B5" s="338"/>
      <c r="C5" s="338"/>
    </row>
    <row r="6" spans="1:3" ht="15.75" thickBot="1">
      <c r="A6" s="39">
        <v>1</v>
      </c>
      <c r="B6" s="45">
        <v>2</v>
      </c>
      <c r="C6" s="39">
        <v>3</v>
      </c>
    </row>
    <row r="7" spans="1:3" ht="49.5" customHeight="1" thickBot="1">
      <c r="A7" s="32">
        <v>1</v>
      </c>
      <c r="B7" s="30" t="s">
        <v>142</v>
      </c>
      <c r="C7" s="30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view="pageBreakPreview" zoomScale="115" zoomScaleNormal="100" zoomScaleSheetLayoutView="115" workbookViewId="0">
      <selection activeCell="I16" sqref="I16"/>
    </sheetView>
  </sheetViews>
  <sheetFormatPr defaultRowHeight="15"/>
  <cols>
    <col min="1" max="1" width="14.28515625" customWidth="1"/>
    <col min="2" max="2" width="9.140625" hidden="1" customWidth="1"/>
    <col min="3" max="3" width="13.85546875" customWidth="1"/>
    <col min="4" max="4" width="39.28515625" customWidth="1"/>
    <col min="5" max="5" width="23.5703125" customWidth="1"/>
  </cols>
  <sheetData>
    <row r="1" spans="1:5" ht="31.5" customHeight="1">
      <c r="A1" s="348" t="s">
        <v>269</v>
      </c>
      <c r="B1" s="348"/>
      <c r="C1" s="348"/>
      <c r="D1" s="348"/>
      <c r="E1" s="348"/>
    </row>
    <row r="3" spans="1:5" ht="16.5" thickBot="1">
      <c r="A3" s="234" t="s">
        <v>270</v>
      </c>
      <c r="B3" s="234"/>
      <c r="C3" s="234"/>
      <c r="D3" s="234"/>
      <c r="E3" s="234"/>
    </row>
    <row r="4" spans="1:5" ht="26.25" thickBot="1">
      <c r="A4" s="171" t="s">
        <v>271</v>
      </c>
      <c r="B4" s="349" t="s">
        <v>272</v>
      </c>
      <c r="C4" s="350"/>
      <c r="D4" s="172" t="s">
        <v>273</v>
      </c>
      <c r="E4" s="172" t="s">
        <v>274</v>
      </c>
    </row>
    <row r="5" spans="1:5" ht="16.5" thickBot="1">
      <c r="A5" s="173" t="s">
        <v>275</v>
      </c>
      <c r="B5" s="356">
        <v>9</v>
      </c>
      <c r="C5" s="357"/>
      <c r="D5" s="174" t="s">
        <v>276</v>
      </c>
      <c r="E5" s="175">
        <v>80</v>
      </c>
    </row>
    <row r="6" spans="1:5" ht="16.5" thickBot="1">
      <c r="A6" s="173" t="s">
        <v>277</v>
      </c>
      <c r="B6" s="353">
        <v>11</v>
      </c>
      <c r="C6" s="354"/>
      <c r="D6" s="174" t="s">
        <v>278</v>
      </c>
      <c r="E6" s="175">
        <v>50</v>
      </c>
    </row>
    <row r="7" spans="1:5" ht="16.5" thickBot="1">
      <c r="A7" s="173" t="s">
        <v>279</v>
      </c>
      <c r="B7" s="353">
        <v>18</v>
      </c>
      <c r="C7" s="354"/>
      <c r="D7" s="174" t="s">
        <v>280</v>
      </c>
      <c r="E7" s="175">
        <v>40</v>
      </c>
    </row>
    <row r="8" spans="1:5" ht="16.5" thickBot="1">
      <c r="A8" s="173" t="s">
        <v>281</v>
      </c>
      <c r="B8" s="353">
        <v>32</v>
      </c>
      <c r="C8" s="354"/>
      <c r="D8" s="174" t="s">
        <v>282</v>
      </c>
      <c r="E8" s="175">
        <v>74</v>
      </c>
    </row>
    <row r="9" spans="1:5" ht="16.5" thickBot="1">
      <c r="A9" s="173" t="s">
        <v>283</v>
      </c>
      <c r="B9" s="353">
        <v>35</v>
      </c>
      <c r="C9" s="355"/>
      <c r="D9" s="174" t="s">
        <v>284</v>
      </c>
      <c r="E9" s="175">
        <v>58</v>
      </c>
    </row>
    <row r="10" spans="1:5" ht="16.5" thickBot="1">
      <c r="A10" s="351" t="s">
        <v>285</v>
      </c>
      <c r="B10" s="352"/>
      <c r="C10" s="176">
        <v>40</v>
      </c>
      <c r="D10" s="174" t="s">
        <v>286</v>
      </c>
      <c r="E10" s="175">
        <v>16</v>
      </c>
    </row>
    <row r="11" spans="1:5" ht="16.5" thickBot="1">
      <c r="A11" s="358" t="s">
        <v>287</v>
      </c>
      <c r="B11" s="359"/>
      <c r="C11" s="177">
        <v>52</v>
      </c>
      <c r="D11" s="174" t="s">
        <v>288</v>
      </c>
      <c r="E11" s="175">
        <v>38</v>
      </c>
    </row>
    <row r="12" spans="1:5" ht="32.25" thickBot="1">
      <c r="A12" s="358" t="s">
        <v>289</v>
      </c>
      <c r="B12" s="359"/>
      <c r="C12" s="177" t="s">
        <v>290</v>
      </c>
      <c r="D12" s="174" t="s">
        <v>291</v>
      </c>
      <c r="E12" s="175">
        <v>54</v>
      </c>
    </row>
    <row r="13" spans="1:5" ht="16.5" thickBot="1">
      <c r="A13" s="360" t="s">
        <v>292</v>
      </c>
      <c r="B13" s="361"/>
      <c r="C13" s="174">
        <v>82</v>
      </c>
      <c r="D13" s="178" t="s">
        <v>293</v>
      </c>
      <c r="E13" s="175">
        <v>76</v>
      </c>
    </row>
    <row r="14" spans="1:5" ht="16.5" thickBot="1">
      <c r="A14" s="346" t="s">
        <v>294</v>
      </c>
      <c r="B14" s="347"/>
      <c r="C14" s="174">
        <v>83</v>
      </c>
      <c r="D14" s="178" t="s">
        <v>295</v>
      </c>
      <c r="E14" s="175">
        <v>13</v>
      </c>
    </row>
    <row r="15" spans="1:5" ht="16.5" thickBot="1">
      <c r="A15" s="346" t="s">
        <v>296</v>
      </c>
      <c r="B15" s="347"/>
      <c r="C15" s="174">
        <v>85</v>
      </c>
      <c r="D15" s="178" t="s">
        <v>297</v>
      </c>
      <c r="E15" s="175">
        <v>56</v>
      </c>
    </row>
    <row r="16" spans="1:5" ht="16.5" thickBot="1">
      <c r="A16" s="346" t="s">
        <v>298</v>
      </c>
      <c r="B16" s="347"/>
      <c r="C16" s="174">
        <v>88</v>
      </c>
      <c r="D16" s="178" t="s">
        <v>299</v>
      </c>
      <c r="E16" s="175">
        <v>56</v>
      </c>
    </row>
    <row r="17" spans="1:5" ht="16.5" thickBot="1">
      <c r="A17" s="346" t="s">
        <v>300</v>
      </c>
      <c r="B17" s="347"/>
      <c r="C17" s="174">
        <v>97</v>
      </c>
      <c r="D17" s="178" t="s">
        <v>301</v>
      </c>
      <c r="E17" s="175">
        <v>32</v>
      </c>
    </row>
    <row r="18" spans="1:5" ht="16.5" thickBot="1">
      <c r="A18" s="346" t="s">
        <v>302</v>
      </c>
      <c r="B18" s="347"/>
      <c r="C18" s="174">
        <v>99</v>
      </c>
      <c r="D18" s="178" t="s">
        <v>303</v>
      </c>
      <c r="E18" s="175">
        <v>10</v>
      </c>
    </row>
    <row r="19" spans="1:5" ht="16.5" thickBot="1">
      <c r="A19" s="346" t="s">
        <v>304</v>
      </c>
      <c r="B19" s="347"/>
      <c r="C19" s="174">
        <v>181</v>
      </c>
      <c r="D19" s="178" t="s">
        <v>305</v>
      </c>
      <c r="E19" s="175">
        <v>32</v>
      </c>
    </row>
    <row r="20" spans="1:5" ht="16.5" thickBot="1">
      <c r="A20" s="346" t="s">
        <v>306</v>
      </c>
      <c r="B20" s="347"/>
      <c r="C20" s="174">
        <v>185</v>
      </c>
      <c r="D20" s="178" t="s">
        <v>307</v>
      </c>
      <c r="E20" s="175">
        <v>11</v>
      </c>
    </row>
    <row r="21" spans="1:5" ht="16.5" thickBot="1">
      <c r="A21" s="346" t="s">
        <v>308</v>
      </c>
      <c r="B21" s="347"/>
      <c r="C21" s="174">
        <v>186</v>
      </c>
      <c r="D21" s="178" t="s">
        <v>309</v>
      </c>
      <c r="E21" s="175">
        <v>72</v>
      </c>
    </row>
    <row r="22" spans="1:5" ht="16.5" thickBot="1">
      <c r="A22" s="346" t="s">
        <v>310</v>
      </c>
      <c r="B22" s="347"/>
      <c r="C22" s="174">
        <v>303</v>
      </c>
      <c r="D22" s="178" t="s">
        <v>311</v>
      </c>
      <c r="E22" s="175">
        <v>40</v>
      </c>
    </row>
    <row r="23" spans="1:5" ht="16.5" thickBot="1">
      <c r="A23" s="346" t="s">
        <v>312</v>
      </c>
      <c r="B23" s="347"/>
      <c r="C23" s="174">
        <v>45</v>
      </c>
      <c r="D23" s="178" t="s">
        <v>313</v>
      </c>
      <c r="E23" s="175">
        <v>76</v>
      </c>
    </row>
    <row r="24" spans="1:5" ht="16.5" thickBot="1">
      <c r="A24" s="346" t="s">
        <v>314</v>
      </c>
      <c r="B24" s="347"/>
      <c r="C24" s="174">
        <v>49</v>
      </c>
      <c r="D24" s="178" t="s">
        <v>315</v>
      </c>
      <c r="E24" s="175">
        <v>74</v>
      </c>
    </row>
    <row r="26" spans="1:5">
      <c r="A26" t="s">
        <v>316</v>
      </c>
    </row>
    <row r="27" spans="1:5">
      <c r="A27" t="s">
        <v>317</v>
      </c>
    </row>
    <row r="28" spans="1:5">
      <c r="A28" t="s">
        <v>318</v>
      </c>
    </row>
  </sheetData>
  <mergeCells count="23">
    <mergeCell ref="B6:C6"/>
    <mergeCell ref="B7:C7"/>
    <mergeCell ref="A21:B21"/>
    <mergeCell ref="A22:B22"/>
    <mergeCell ref="A11:B11"/>
    <mergeCell ref="A12:B12"/>
    <mergeCell ref="A13:B13"/>
    <mergeCell ref="A23:B23"/>
    <mergeCell ref="A24:B24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п.3.4!Область_печати</vt:lpstr>
      <vt:lpstr>п.4.7!Область_печати</vt:lpstr>
      <vt:lpstr>п.4.8!Область_печати</vt:lpstr>
      <vt:lpstr>п.4.9!Область_печати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mmc</cp:lastModifiedBy>
  <cp:lastPrinted>2020-03-04T06:21:52Z</cp:lastPrinted>
  <dcterms:created xsi:type="dcterms:W3CDTF">2017-11-22T13:39:46Z</dcterms:created>
  <dcterms:modified xsi:type="dcterms:W3CDTF">2020-03-27T10:41:14Z</dcterms:modified>
</cp:coreProperties>
</file>